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'Лист1'!$A$1:$M$212</definedName>
    <definedName name="_xlnm.Print_Area" localSheetId="0">'Лист1'!$A$1:$M$212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89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<sst xmlns="http://schemas.openxmlformats.org/spreadsheetml/2006/main" count="277" uniqueCount="111">
  <si>
    <t>Приложение № 2
к муниципальной программе                 «Развитие городского хозяйства»</t>
  </si>
  <si>
    <t>ПЛАН</t>
  </si>
  <si>
    <t xml:space="preserve">мероприятий по выполнению муниципальной  программы </t>
  </si>
  <si>
    <t>«Развитие городского хозяйства»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</si>
  <si>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</si>
  <si>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</si>
  <si>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</si>
  <si>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</si>
  <si>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</si>
  <si>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</si>
  <si>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1.</t>
  </si>
  <si>
    <t xml:space="preserve">Всего по муниципальной  программе, в том числе:       </t>
  </si>
  <si>
    <t>Администрация городского округа ЗАТО Свободный, МКУ «СМЗ»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</si>
  <si>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</si>
  <si>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</si>
  <si>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</si>
  <si>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</si>
  <si>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</si>
  <si>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</si>
  <si>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</si>
  <si>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</si>
  <si>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</si>
  <si>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</si>
  <si>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</si>
  <si>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b/>
        <sz val="14"/>
        <rFont val="Times New Roman"/>
        <family val="1"/>
      </rPr>
      <t xml:space="preserve">Всего по подпрограмме 1 «Обеспечение качества условий проживания населения и улучшения жилищных условий»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</si>
  <si>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</si>
  <si>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</si>
  <si>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</si>
  <si>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</si>
  <si>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</si>
  <si>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</si>
  <si>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</si>
  <si>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</si>
  <si>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</si>
  <si>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</si>
  <si>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</si>
  <si>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</si>
  <si>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</si>
  <si>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</si>
  <si>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</si>
  <si>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</si>
  <si>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>Задача 2. Исполнение иных полномочий в жилищной сфере</t>
  </si>
  <si>
    <t>2.3.3.</t>
  </si>
  <si>
    <t>Обеспечение исполнения иных полномочий в жилищной сфере</t>
  </si>
  <si>
    <t>П.8</t>
  </si>
  <si>
    <t>3.</t>
  </si>
  <si>
    <t xml:space="preserve">Всего по подпрограмме 2   «Развитие коммунальной инфраструктуры»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</si>
  <si>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</si>
  <si>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</si>
  <si>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</si>
  <si>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</t>
  </si>
  <si>
    <t>Администрация городского округа ЗАТО Свободный</t>
  </si>
  <si>
    <t>П.13</t>
  </si>
  <si>
    <t xml:space="preserve"> </t>
  </si>
  <si>
    <t>3.1.2.</t>
  </si>
  <si>
    <t xml:space="preserve">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
</t>
  </si>
  <si>
    <t>П.12</t>
  </si>
  <si>
    <t>3.1.3.</t>
  </si>
  <si>
    <t>Строительство коллектора от КНС до строящихся очистных сооружений бытовой канализации</t>
  </si>
  <si>
    <t>3.2.</t>
  </si>
  <si>
    <t>3.3.</t>
  </si>
  <si>
    <t xml:space="preserve">Всего по направлению «Прочие нужды» в том числе:     </t>
  </si>
  <si>
    <t>Цель 2. Повышение надежности систем и качества предоставляемых коммунальных услуг</t>
  </si>
  <si>
    <t>Задача 3.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</si>
  <si>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</si>
  <si>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</si>
  <si>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 xml:space="preserve">П.12            П.14          </t>
  </si>
  <si>
    <t>Задача 4.  Повышение энергоэффективности использования энергетических ресурсов в коммунальной сфере</t>
  </si>
  <si>
    <t>3.3.2.</t>
  </si>
  <si>
    <t>Обеспечение исполнения иных полномочий в сфере коммунального хозяйства</t>
  </si>
  <si>
    <t xml:space="preserve">Администрация городского округа ЗАТО Свободный  </t>
  </si>
  <si>
    <t>4.</t>
  </si>
  <si>
    <t xml:space="preserve">Всего по подпрограмме 3  «Формирование современной городской среды»  </t>
  </si>
  <si>
    <t>4.1.</t>
  </si>
  <si>
    <t>4.1.1.</t>
  </si>
  <si>
    <t xml:space="preserve">Модернизация системы уличного освещения городского округа ЗАТО Свободный
</t>
  </si>
  <si>
    <t>4.2.</t>
  </si>
  <si>
    <t>4.3.</t>
  </si>
  <si>
    <t xml:space="preserve">Всего по направлению «Прочие нужды» в том числе:                </t>
  </si>
  <si>
    <t xml:space="preserve">Цель 3.  Повышение уровня благоустройства городского округа 
</t>
  </si>
  <si>
    <t>Задача 5.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</si>
  <si>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</si>
  <si>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</si>
  <si>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</si>
  <si>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П.20</t>
  </si>
  <si>
    <t>5.</t>
  </si>
  <si>
    <t xml:space="preserve">Всего по подпрограмме  4   «Развитие дорожной деятельности»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</si>
  <si>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</si>
  <si>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</si>
  <si>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</si>
  <si>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</si>
  <si>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4. Сохранение и развитие автомобильных дорог и улично-дорожной сети</t>
  </si>
  <si>
    <t>Задача 6. Обеспечение проведения ремонта и повышения качества содержания автомобильных дорог и улично-дорожной сети</t>
  </si>
  <si>
    <t>5.3.1.</t>
  </si>
  <si>
    <t>Приведение пешеходных переходов в соответствии с требованиями национальных стандартов</t>
  </si>
  <si>
    <t>5.3.2.</t>
  </si>
  <si>
    <t xml:space="preserve">Обеспечение содержания  дорог и улично-дорожной сети  </t>
  </si>
  <si>
    <t>П.26</t>
  </si>
  <si>
    <t>5.3.3.</t>
  </si>
  <si>
    <t xml:space="preserve">Капитальный ремонт улично-дорожной сети                  </t>
  </si>
  <si>
    <t>П.27</t>
  </si>
  <si>
    <t>6.</t>
  </si>
  <si>
    <t xml:space="preserve">Всего по подпрограмме  5 «Энергосбережение и повышение энергоэффективности  систем коммунальной инфраструктуры»                              </t>
  </si>
  <si>
    <t>6.1.</t>
  </si>
  <si>
    <t>Цель 5. Повышение энергоэффективности систем коммунальной инфраструктуры</t>
  </si>
  <si>
    <t>Задача 7.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</si>
  <si>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</si>
  <si>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>Модернизация системы уличного освещения городского округа ЗАТО Свободный</t>
  </si>
  <si>
    <t>П.32               П.35</t>
  </si>
  <si>
    <t>6.2.</t>
  </si>
  <si>
    <t>6.3.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</si>
</sst>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.00_р_._-;\-* #,##0.00_р_._-;_-* \-??_р_._-;_-@_-"/>
    <numFmt numFmtId="167" formatCode="#,##0.0_ ;\-#,##0.0\ 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7" fontId="3" fillId="0" borderId="10" xfId="58" applyNumberFormat="1" applyFont="1" applyFill="1" applyBorder="1" applyAlignment="1" applyProtection="1">
      <alignment horizontal="center" vertical="top" wrapText="1"/>
      <protection/>
    </xf>
    <xf numFmtId="166" fontId="3" fillId="0" borderId="10" xfId="58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tabSelected="1" zoomScalePageLayoutView="0" workbookViewId="0" topLeftCell="A1">
      <selection activeCell="F130" sqref="F130"/>
    </sheetView>
  </sheetViews>
  <sheetFormatPr defaultColWidth="9.00390625" defaultRowHeight="12.75"/>
  <cols>
    <col min="1" max="1" width="7.25390625" style="1" customWidth="1"/>
    <col min="2" max="2" width="41.75390625" style="1" customWidth="1"/>
    <col min="3" max="3" width="19.25390625" style="1" customWidth="1"/>
    <col min="4" max="4" width="20.75390625" style="1" customWidth="1"/>
    <col min="5" max="5" width="15.375" style="1" customWidth="1"/>
    <col min="6" max="6" width="12.625" style="1" customWidth="1"/>
    <col min="7" max="7" width="13.125" style="2" customWidth="1"/>
    <col min="8" max="8" width="11.125" style="1" customWidth="1"/>
    <col min="9" max="9" width="11.625" style="1" customWidth="1"/>
    <col min="10" max="10" width="13.00390625" style="2" customWidth="1"/>
    <col min="11" max="11" width="12.75390625" style="2" customWidth="1"/>
    <col min="12" max="12" width="11.00390625" style="1" customWidth="1"/>
    <col min="13" max="13" width="14.00390625" style="1" customWidth="1"/>
    <col min="14" max="14" width="26.875" style="1" customWidth="1"/>
    <col min="15" max="16384" width="9.125" style="1" customWidth="1"/>
  </cols>
  <sheetData>
    <row r="1" spans="1:13" s="2" customFormat="1" ht="12" customHeight="1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53"/>
      <c r="M1" s="53"/>
    </row>
    <row r="2" spans="1:13" s="2" customFormat="1" ht="54" customHeight="1">
      <c r="A2" s="3"/>
      <c r="B2" s="5"/>
      <c r="C2" s="5"/>
      <c r="D2" s="5"/>
      <c r="E2" s="5"/>
      <c r="F2" s="6"/>
      <c r="G2" s="6"/>
      <c r="H2" s="6"/>
      <c r="I2" s="6"/>
      <c r="J2" s="6"/>
      <c r="K2" s="54" t="s">
        <v>0</v>
      </c>
      <c r="L2" s="54"/>
      <c r="M2" s="54"/>
    </row>
    <row r="3" spans="1:13" s="2" customFormat="1" ht="18.75" customHeight="1">
      <c r="A3" s="3"/>
      <c r="B3" s="5"/>
      <c r="C3" s="5"/>
      <c r="D3" s="5"/>
      <c r="E3" s="5"/>
      <c r="F3" s="6"/>
      <c r="G3" s="6"/>
      <c r="H3" s="6"/>
      <c r="I3" s="6"/>
      <c r="J3" s="6"/>
      <c r="K3" s="6"/>
      <c r="L3" s="7"/>
      <c r="M3" s="7"/>
    </row>
    <row r="4" spans="1:13" s="2" customFormat="1" ht="15.75" customHeight="1">
      <c r="A4" s="3"/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" customFormat="1" ht="15.75" customHeight="1">
      <c r="A5" s="3"/>
      <c r="B5" s="53" t="s">
        <v>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" customFormat="1" ht="15.75" customHeight="1">
      <c r="A6" s="3"/>
      <c r="B6" s="53" t="s">
        <v>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2" customFormat="1" ht="15.75">
      <c r="A7" s="3"/>
      <c r="B7" s="5"/>
      <c r="C7" s="55"/>
      <c r="D7" s="55"/>
      <c r="E7" s="55"/>
      <c r="F7" s="55"/>
      <c r="G7" s="55"/>
      <c r="H7" s="55"/>
      <c r="I7" s="55"/>
      <c r="J7" s="8"/>
      <c r="K7" s="8"/>
      <c r="L7" s="8"/>
      <c r="M7" s="5"/>
    </row>
    <row r="8" spans="1:13" s="2" customFormat="1" ht="134.25" customHeight="1">
      <c r="A8" s="56" t="s">
        <v>4</v>
      </c>
      <c r="B8" s="56" t="s">
        <v>5</v>
      </c>
      <c r="C8" s="56" t="s">
        <v>6</v>
      </c>
      <c r="D8" s="56" t="s">
        <v>7</v>
      </c>
      <c r="E8" s="56"/>
      <c r="F8" s="56"/>
      <c r="G8" s="56"/>
      <c r="H8" s="56"/>
      <c r="I8" s="56"/>
      <c r="J8" s="56"/>
      <c r="K8" s="56"/>
      <c r="L8" s="56"/>
      <c r="M8" s="57" t="s">
        <v>8</v>
      </c>
    </row>
    <row r="9" spans="1:13" s="2" customFormat="1" ht="19.5" customHeight="1">
      <c r="A9" s="56"/>
      <c r="B9" s="56"/>
      <c r="C9" s="56"/>
      <c r="D9" s="10" t="s">
        <v>9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57"/>
    </row>
    <row r="10" spans="1:13" s="2" customFormat="1" ht="15.75">
      <c r="A10" s="10"/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14</v>
      </c>
    </row>
    <row r="11" spans="1:15" s="2" customFormat="1" ht="78" customHeight="1">
      <c r="A11" s="12" t="s">
        <v>10</v>
      </c>
      <c r="B11" s="13" t="s">
        <v>11</v>
      </c>
      <c r="C11" s="14" t="s">
        <v>12</v>
      </c>
      <c r="D11" s="15">
        <f>SUM(D12:D15)</f>
        <v>608097.2274399998</v>
      </c>
      <c r="E11" s="15">
        <f>SUM(E13:E15)</f>
        <v>268466.28898</v>
      </c>
      <c r="F11" s="15">
        <f aca="true" t="shared" si="0" ref="F11:L11">SUM(F12:F15)</f>
        <v>156382.43046</v>
      </c>
      <c r="G11" s="15">
        <f t="shared" si="0"/>
        <v>37236.583</v>
      </c>
      <c r="H11" s="15">
        <f t="shared" si="0"/>
        <v>29202.382999999998</v>
      </c>
      <c r="I11" s="15">
        <f t="shared" si="0"/>
        <v>29202.382999999998</v>
      </c>
      <c r="J11" s="15">
        <f t="shared" si="0"/>
        <v>29202.392999999996</v>
      </c>
      <c r="K11" s="15">
        <f t="shared" si="0"/>
        <v>29202.382999999998</v>
      </c>
      <c r="L11" s="15">
        <f t="shared" si="0"/>
        <v>29202.382999999998</v>
      </c>
      <c r="M11" s="16"/>
      <c r="N11" s="17"/>
      <c r="O11" s="18"/>
    </row>
    <row r="12" spans="1:15" s="2" customFormat="1" ht="17.25" customHeight="1">
      <c r="A12" s="19"/>
      <c r="B12" s="10" t="s">
        <v>13</v>
      </c>
      <c r="C12" s="11"/>
      <c r="D12" s="20">
        <f>SUM(D17+D22+D27)</f>
        <v>0</v>
      </c>
      <c r="E12" s="20">
        <f>SUM(E32+E70+E118+E150)</f>
        <v>0</v>
      </c>
      <c r="F12" s="20">
        <f aca="true" t="shared" si="1" ref="F12:L12">SUM(F32+F70+F118+F150)</f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10"/>
      <c r="N12" s="17"/>
      <c r="O12" s="18"/>
    </row>
    <row r="13" spans="1:15" s="2" customFormat="1" ht="20.25" customHeight="1">
      <c r="A13" s="19"/>
      <c r="B13" s="10" t="s">
        <v>14</v>
      </c>
      <c r="C13" s="11"/>
      <c r="D13" s="20">
        <f>SUM(D18+D23+D28)</f>
        <v>244164.09999999998</v>
      </c>
      <c r="E13" s="20">
        <f>SUM(E33+E71+E119+E151)</f>
        <v>152581.4</v>
      </c>
      <c r="F13" s="20">
        <f>SUM(F33+F71+F119+F151+F188)</f>
        <v>83938</v>
      </c>
      <c r="G13" s="20">
        <f>SUM(G33+G71+G119+G151+G188)</f>
        <v>7644.7</v>
      </c>
      <c r="H13" s="20">
        <f>H18+H23+H28</f>
        <v>0</v>
      </c>
      <c r="I13" s="20">
        <f>I18+I23+I28</f>
        <v>0</v>
      </c>
      <c r="J13" s="20">
        <f>J18+J23+J28</f>
        <v>0</v>
      </c>
      <c r="K13" s="20">
        <f>K18+K23+K28</f>
        <v>0</v>
      </c>
      <c r="L13" s="20">
        <f>L18+L23+L28</f>
        <v>0</v>
      </c>
      <c r="M13" s="10"/>
      <c r="N13" s="17"/>
      <c r="O13" s="18"/>
    </row>
    <row r="14" spans="1:15" s="2" customFormat="1" ht="17.25" customHeight="1">
      <c r="A14" s="19"/>
      <c r="B14" s="10" t="s">
        <v>15</v>
      </c>
      <c r="C14" s="11"/>
      <c r="D14" s="20">
        <f>SUM(E14:L14)</f>
        <v>363933.1274399999</v>
      </c>
      <c r="E14" s="20">
        <f>SUM(E19+E29+E24)</f>
        <v>115884.88898</v>
      </c>
      <c r="F14" s="20">
        <f>SUM(F19+F29+F24)</f>
        <v>72444.43046</v>
      </c>
      <c r="G14" s="20">
        <f>SUM(G19+G29+G24)</f>
        <v>29591.882999999998</v>
      </c>
      <c r="H14" s="20">
        <f>SUM(H19+H29+H24)</f>
        <v>29202.382999999998</v>
      </c>
      <c r="I14" s="20">
        <f>SUM(I19+I29+I24)</f>
        <v>29202.382999999998</v>
      </c>
      <c r="J14" s="20">
        <f>SUM(J19+J29+J24)+0.01</f>
        <v>29202.392999999996</v>
      </c>
      <c r="K14" s="20">
        <f>SUM(K19+K29+K24)</f>
        <v>29202.382999999998</v>
      </c>
      <c r="L14" s="20">
        <f>SUM(L19+L29+L24)</f>
        <v>29202.382999999998</v>
      </c>
      <c r="M14" s="10"/>
      <c r="N14" s="17"/>
      <c r="O14" s="18"/>
    </row>
    <row r="15" spans="1:15" s="2" customFormat="1" ht="15.75" customHeight="1">
      <c r="A15" s="19"/>
      <c r="B15" s="10" t="s">
        <v>16</v>
      </c>
      <c r="C15" s="11"/>
      <c r="D15" s="20">
        <f>SUM(D20+D25+D30)</f>
        <v>0</v>
      </c>
      <c r="E15" s="20">
        <f aca="true" t="shared" si="2" ref="E15:L15">SUM(E35+E73+E121+E153)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10"/>
      <c r="N15" s="17"/>
      <c r="O15" s="18"/>
    </row>
    <row r="16" spans="1:15" s="2" customFormat="1" ht="20.25" customHeight="1">
      <c r="A16" s="19" t="s">
        <v>17</v>
      </c>
      <c r="B16" s="21" t="s">
        <v>18</v>
      </c>
      <c r="C16" s="11"/>
      <c r="D16" s="20">
        <f>SUM(E16:L16)</f>
        <v>301237.94746</v>
      </c>
      <c r="E16" s="20">
        <f aca="true" t="shared" si="3" ref="E16:L16">SUM(E17+E18+E19+E20)</f>
        <v>204510.8</v>
      </c>
      <c r="F16" s="20">
        <f t="shared" si="3"/>
        <v>96337.64746000001</v>
      </c>
      <c r="G16" s="20">
        <f t="shared" si="3"/>
        <v>389.5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10"/>
      <c r="N16" s="17"/>
      <c r="O16" s="18"/>
    </row>
    <row r="17" spans="1:15" s="2" customFormat="1" ht="16.5" customHeight="1">
      <c r="A17" s="19"/>
      <c r="B17" s="10" t="s">
        <v>13</v>
      </c>
      <c r="C17" s="11"/>
      <c r="D17" s="20">
        <f>SUM(D37+D75+D123+D155)</f>
        <v>0</v>
      </c>
      <c r="E17" s="20">
        <f>SUM(E37+E75+E123+E155)</f>
        <v>0</v>
      </c>
      <c r="F17" s="20">
        <f>SUM(F37+F75+F123+F155)</f>
        <v>0</v>
      </c>
      <c r="G17" s="20">
        <f>SUM(G37+G75+G123+G155)</f>
        <v>0</v>
      </c>
      <c r="H17" s="20">
        <f>SUM(H37+H75+H123+H155)</f>
        <v>0</v>
      </c>
      <c r="I17" s="20">
        <f>SUM(I37+I75+I123+I155)</f>
        <v>0</v>
      </c>
      <c r="J17" s="20">
        <f>SUM(J37+J75+J123+J155)</f>
        <v>0</v>
      </c>
      <c r="K17" s="20">
        <f>SUM(K37+K75+K123+K155)</f>
        <v>0</v>
      </c>
      <c r="L17" s="20">
        <f>SUM(L37+L75+L123+L155)</f>
        <v>0</v>
      </c>
      <c r="M17" s="10"/>
      <c r="N17" s="17"/>
      <c r="O17" s="18"/>
    </row>
    <row r="18" spans="1:15" s="2" customFormat="1" ht="20.25" customHeight="1">
      <c r="A18" s="19"/>
      <c r="B18" s="10" t="s">
        <v>14</v>
      </c>
      <c r="C18" s="11"/>
      <c r="D18" s="20">
        <f>SUM(D38+D76+D124+D156+D193)</f>
        <v>243491.3</v>
      </c>
      <c r="E18" s="20">
        <f>SUM(E38+E76+E124+E156)</f>
        <v>152390.3</v>
      </c>
      <c r="F18" s="20">
        <f>SUM(F38+F76+F124+F156)</f>
        <v>76295.6</v>
      </c>
      <c r="G18" s="20">
        <f>SUM(G38+G76+G124+G156)</f>
        <v>0</v>
      </c>
      <c r="H18" s="20">
        <f>H38+H76+H124+H156+H193</f>
        <v>0</v>
      </c>
      <c r="I18" s="20">
        <f>SUM(I38+I76+I124+I156)</f>
        <v>0</v>
      </c>
      <c r="J18" s="20">
        <f>SUM(J38+J76+J124+J156)</f>
        <v>0</v>
      </c>
      <c r="K18" s="20">
        <f>SUM(K38+K76+K124+K156)</f>
        <v>0</v>
      </c>
      <c r="L18" s="20">
        <f>SUM(L38+L76+L124+L156)</f>
        <v>0</v>
      </c>
      <c r="M18" s="10"/>
      <c r="N18" s="17"/>
      <c r="O18" s="18"/>
    </row>
    <row r="19" spans="1:15" s="2" customFormat="1" ht="20.25" customHeight="1">
      <c r="A19" s="19"/>
      <c r="B19" s="10" t="s">
        <v>15</v>
      </c>
      <c r="C19" s="11"/>
      <c r="D19" s="20">
        <f>D39+D77+D125+D157+D194</f>
        <v>72552.04746</v>
      </c>
      <c r="E19" s="20">
        <f aca="true" t="shared" si="4" ref="E19:L19">E39+E77+E125+E157+E201</f>
        <v>52120.5</v>
      </c>
      <c r="F19" s="20">
        <f t="shared" si="4"/>
        <v>20042.04746</v>
      </c>
      <c r="G19" s="20">
        <f t="shared" si="4"/>
        <v>389.5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10"/>
      <c r="N19" s="17"/>
      <c r="O19" s="18"/>
    </row>
    <row r="20" spans="1:15" s="2" customFormat="1" ht="15" customHeight="1">
      <c r="A20" s="19"/>
      <c r="B20" s="10" t="s">
        <v>16</v>
      </c>
      <c r="C20" s="11"/>
      <c r="D20" s="20">
        <f aca="true" t="shared" si="5" ref="D20:L20">SUM(D40+D78+D126+D158)</f>
        <v>0</v>
      </c>
      <c r="E20" s="20">
        <f t="shared" si="5"/>
        <v>0</v>
      </c>
      <c r="F20" s="20">
        <f t="shared" si="5"/>
        <v>0</v>
      </c>
      <c r="G20" s="20">
        <f t="shared" si="5"/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10"/>
      <c r="N20" s="17"/>
      <c r="O20" s="18"/>
    </row>
    <row r="21" spans="1:15" s="2" customFormat="1" ht="30.75" customHeight="1">
      <c r="A21" s="19" t="s">
        <v>19</v>
      </c>
      <c r="B21" s="21" t="s">
        <v>20</v>
      </c>
      <c r="C21" s="11"/>
      <c r="D21" s="20">
        <f aca="true" t="shared" si="6" ref="D21:L21">SUM(D22+D23+D24+D25)</f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0">
        <f t="shared" si="6"/>
        <v>0</v>
      </c>
      <c r="J21" s="20">
        <f t="shared" si="6"/>
        <v>0</v>
      </c>
      <c r="K21" s="20">
        <f t="shared" si="6"/>
        <v>0</v>
      </c>
      <c r="L21" s="20">
        <f t="shared" si="6"/>
        <v>0</v>
      </c>
      <c r="M21" s="10"/>
      <c r="N21" s="17"/>
      <c r="O21" s="18"/>
    </row>
    <row r="22" spans="1:15" s="2" customFormat="1" ht="20.25" customHeight="1">
      <c r="A22" s="19"/>
      <c r="B22" s="10" t="s">
        <v>13</v>
      </c>
      <c r="C22" s="11"/>
      <c r="D22" s="20">
        <f>SUM(D42+D95+D133+D160)</f>
        <v>0</v>
      </c>
      <c r="E22" s="20">
        <f>SUM(E42+E95+E133+E160)</f>
        <v>0</v>
      </c>
      <c r="F22" s="20">
        <f>SUM(F42+F95+F133+F160)</f>
        <v>0</v>
      </c>
      <c r="G22" s="20">
        <f>SUM(G42+G95+G133+G160)</f>
        <v>0</v>
      </c>
      <c r="H22" s="20">
        <f>SUM(H42+H95+H133+H160)</f>
        <v>0</v>
      </c>
      <c r="I22" s="20">
        <f>SUM(I42+I95+I133+I160)</f>
        <v>0</v>
      </c>
      <c r="J22" s="20">
        <f>SUM(J42+J95+J133+J160)</f>
        <v>0</v>
      </c>
      <c r="K22" s="20">
        <f>SUM(K42+K95+K133+K160)</f>
        <v>0</v>
      </c>
      <c r="L22" s="20">
        <f>SUM(L42+L95+L133+L160)</f>
        <v>0</v>
      </c>
      <c r="M22" s="10"/>
      <c r="N22" s="17"/>
      <c r="O22" s="18"/>
    </row>
    <row r="23" spans="1:15" s="2" customFormat="1" ht="20.25" customHeight="1">
      <c r="A23" s="19"/>
      <c r="B23" s="10" t="s">
        <v>14</v>
      </c>
      <c r="C23" s="11"/>
      <c r="D23" s="20">
        <f>SUM(D43+D96+D134+D161)</f>
        <v>0</v>
      </c>
      <c r="E23" s="20">
        <f>SUM(E43+E96+E134+E161)</f>
        <v>0</v>
      </c>
      <c r="F23" s="20">
        <f>SUM(F43+F96+F134+F161)</f>
        <v>0</v>
      </c>
      <c r="G23" s="20">
        <f>SUM(G43+G96+G134+G161)</f>
        <v>0</v>
      </c>
      <c r="H23" s="20">
        <f>SUM(H43+H96+H134+H161)</f>
        <v>0</v>
      </c>
      <c r="I23" s="20">
        <f>SUM(I43+I96+I134+I161)</f>
        <v>0</v>
      </c>
      <c r="J23" s="20">
        <f>SUM(J43+J96+J134+J161)</f>
        <v>0</v>
      </c>
      <c r="K23" s="20">
        <f>SUM(K43+K96+K134+K161)</f>
        <v>0</v>
      </c>
      <c r="L23" s="20">
        <f>SUM(L43+L96+L134+L161)</f>
        <v>0</v>
      </c>
      <c r="M23" s="10"/>
      <c r="N23" s="17"/>
      <c r="O23" s="18"/>
    </row>
    <row r="24" spans="1:15" s="2" customFormat="1" ht="20.25" customHeight="1">
      <c r="A24" s="19"/>
      <c r="B24" s="10" t="s">
        <v>15</v>
      </c>
      <c r="C24" s="11"/>
      <c r="D24" s="20">
        <f>SUM(D44+D97+D135+D162)</f>
        <v>0</v>
      </c>
      <c r="E24" s="20">
        <f>SUM(E44+E97+E135+E162)</f>
        <v>0</v>
      </c>
      <c r="F24" s="20">
        <f>SUM(F44+F97+F135+F162)</f>
        <v>0</v>
      </c>
      <c r="G24" s="20">
        <f>SUM(G44+G97+G135+G162)</f>
        <v>0</v>
      </c>
      <c r="H24" s="20">
        <f>SUM(H44+H97+H135+H162)</f>
        <v>0</v>
      </c>
      <c r="I24" s="20">
        <f>SUM(I44+I97+I135+I162)</f>
        <v>0</v>
      </c>
      <c r="J24" s="20">
        <f>SUM(J44+J97+J135+J162)</f>
        <v>0</v>
      </c>
      <c r="K24" s="20">
        <f>SUM(K44+K97+K135+K162)</f>
        <v>0</v>
      </c>
      <c r="L24" s="20">
        <f>SUM(L44+L97+L135+L162)</f>
        <v>0</v>
      </c>
      <c r="M24" s="10"/>
      <c r="N24" s="17"/>
      <c r="O24" s="18"/>
    </row>
    <row r="25" spans="1:15" s="2" customFormat="1" ht="20.25" customHeight="1">
      <c r="A25" s="19"/>
      <c r="B25" s="10" t="s">
        <v>16</v>
      </c>
      <c r="C25" s="11"/>
      <c r="D25" s="20">
        <f>SUM(D45+D98+D136+D163)</f>
        <v>0</v>
      </c>
      <c r="E25" s="20">
        <f>SUM(E45+E98+E136+E163)</f>
        <v>0</v>
      </c>
      <c r="F25" s="20">
        <f>SUM(F45+F98+F136+F163)</f>
        <v>0</v>
      </c>
      <c r="G25" s="20">
        <f>SUM(G45+G98+G136+G163)</f>
        <v>0</v>
      </c>
      <c r="H25" s="20">
        <f>SUM(H45+H98+H136+H163)</f>
        <v>0</v>
      </c>
      <c r="I25" s="20">
        <f>SUM(I45+I98+I136+I163)</f>
        <v>0</v>
      </c>
      <c r="J25" s="20">
        <f>SUM(J45+J98+J136+J163)</f>
        <v>0</v>
      </c>
      <c r="K25" s="20">
        <f>SUM(K45+K98+K136+K163)</f>
        <v>0</v>
      </c>
      <c r="L25" s="20">
        <f>SUM(L45+L98+L136+L163)</f>
        <v>0</v>
      </c>
      <c r="M25" s="10"/>
      <c r="N25" s="17"/>
      <c r="O25" s="18"/>
    </row>
    <row r="26" spans="1:15" s="2" customFormat="1" ht="20.25" customHeight="1">
      <c r="A26" s="19" t="s">
        <v>21</v>
      </c>
      <c r="B26" s="21" t="s">
        <v>22</v>
      </c>
      <c r="C26" s="11"/>
      <c r="D26" s="20">
        <f aca="true" t="shared" si="7" ref="D26:L26">SUM(D27:D30)</f>
        <v>292053.86997999996</v>
      </c>
      <c r="E26" s="20">
        <f t="shared" si="7"/>
        <v>63955.48898</v>
      </c>
      <c r="F26" s="20">
        <f t="shared" si="7"/>
        <v>52642.08299999999</v>
      </c>
      <c r="G26" s="20">
        <f t="shared" si="7"/>
        <v>29444.382999999998</v>
      </c>
      <c r="H26" s="20">
        <f t="shared" si="7"/>
        <v>29202.382999999998</v>
      </c>
      <c r="I26" s="20">
        <f t="shared" si="7"/>
        <v>29202.382999999998</v>
      </c>
      <c r="J26" s="20">
        <f t="shared" si="7"/>
        <v>29202.382999999998</v>
      </c>
      <c r="K26" s="20">
        <f t="shared" si="7"/>
        <v>29202.382999999998</v>
      </c>
      <c r="L26" s="20">
        <f t="shared" si="7"/>
        <v>29202.382999999998</v>
      </c>
      <c r="M26" s="10"/>
      <c r="N26" s="17"/>
      <c r="O26" s="18"/>
    </row>
    <row r="27" spans="1:15" s="2" customFormat="1" ht="20.25" customHeight="1">
      <c r="A27" s="19"/>
      <c r="B27" s="10" t="s">
        <v>13</v>
      </c>
      <c r="C27" s="11"/>
      <c r="D27" s="20">
        <f>SUM(D47+D100+D138+D165)</f>
        <v>0</v>
      </c>
      <c r="E27" s="20">
        <f>SUM(E47+E100+E138+E165)</f>
        <v>0</v>
      </c>
      <c r="F27" s="20">
        <f>SUM(F47+F100+F138+F165)</f>
        <v>0</v>
      </c>
      <c r="G27" s="20">
        <f>SUM(G47+G100+G138+G165)</f>
        <v>0</v>
      </c>
      <c r="H27" s="20">
        <f>SUM(H47+H100+H138+H165)</f>
        <v>0</v>
      </c>
      <c r="I27" s="20">
        <f>SUM(I47+I100+I138+I165)</f>
        <v>0</v>
      </c>
      <c r="J27" s="20">
        <f>SUM(J47+J100+J138+J165)</f>
        <v>0</v>
      </c>
      <c r="K27" s="20">
        <f>SUM(K47+K100+K138+K165)</f>
        <v>0</v>
      </c>
      <c r="L27" s="20">
        <f>SUM(L47+L100+L138+L165)</f>
        <v>0</v>
      </c>
      <c r="M27" s="10"/>
      <c r="N27" s="17"/>
      <c r="O27" s="18"/>
    </row>
    <row r="28" spans="1:15" s="2" customFormat="1" ht="20.25" customHeight="1">
      <c r="A28" s="19"/>
      <c r="B28" s="10" t="s">
        <v>14</v>
      </c>
      <c r="C28" s="11"/>
      <c r="D28" s="20">
        <f>SUM(D48+D101+D166+D139)</f>
        <v>672.8</v>
      </c>
      <c r="E28" s="20">
        <f>SUM(E48+E101+E139+E166)</f>
        <v>191.1</v>
      </c>
      <c r="F28" s="20">
        <f>SUM(F48+F101+F139+F166)</f>
        <v>239.7</v>
      </c>
      <c r="G28" s="20">
        <f>SUM(G48+G101+G139+G166)</f>
        <v>242</v>
      </c>
      <c r="H28" s="20">
        <f>H48+H101+H139+H166+H210</f>
        <v>0</v>
      </c>
      <c r="I28" s="20">
        <f>SUM(I48+I101+I139+I166)</f>
        <v>0</v>
      </c>
      <c r="J28" s="20">
        <f>SUM(J48+J101+J139+J166)</f>
        <v>0</v>
      </c>
      <c r="K28" s="20">
        <f>SUM(K48+K101+K139+K166)</f>
        <v>0</v>
      </c>
      <c r="L28" s="20">
        <f>SUM(L48+L101+L139+L166)</f>
        <v>0</v>
      </c>
      <c r="M28" s="10"/>
      <c r="N28" s="17"/>
      <c r="O28" s="18"/>
    </row>
    <row r="29" spans="1:15" s="2" customFormat="1" ht="20.25" customHeight="1">
      <c r="A29" s="19"/>
      <c r="B29" s="10" t="s">
        <v>15</v>
      </c>
      <c r="C29" s="11"/>
      <c r="D29" s="20">
        <f>D49+D102+D140+D167+D211</f>
        <v>291381.06998</v>
      </c>
      <c r="E29" s="20">
        <f>SUM(E49+E102+E167+E140)</f>
        <v>63764.38898</v>
      </c>
      <c r="F29" s="20">
        <f>SUM(F49+F102+F167+F140)</f>
        <v>52402.382999999994</v>
      </c>
      <c r="G29" s="20">
        <f>SUM(G49+G102+G167+G140)+G211</f>
        <v>29202.382999999998</v>
      </c>
      <c r="H29" s="20">
        <f>SUM(H49+H102+H167+H140+H211)</f>
        <v>29202.382999999998</v>
      </c>
      <c r="I29" s="20">
        <f>SUM(I49+I102+I167+I140)+I211</f>
        <v>29202.382999999998</v>
      </c>
      <c r="J29" s="20">
        <f>SUM(J49+J102+J167+J140)+J211</f>
        <v>29202.382999999998</v>
      </c>
      <c r="K29" s="20">
        <f>SUM(K49+K102+K167+K140)+K211</f>
        <v>29202.382999999998</v>
      </c>
      <c r="L29" s="20">
        <f>SUM(L49+L102+L167+L140)+L211</f>
        <v>29202.382999999998</v>
      </c>
      <c r="M29" s="10"/>
      <c r="N29" s="17"/>
      <c r="O29" s="18"/>
    </row>
    <row r="30" spans="1:15" s="2" customFormat="1" ht="21" customHeight="1">
      <c r="A30" s="19"/>
      <c r="B30" s="10" t="s">
        <v>16</v>
      </c>
      <c r="C30" s="11"/>
      <c r="D30" s="20">
        <f aca="true" t="shared" si="8" ref="D30:L30">SUM(D50+D103+D141+D168)</f>
        <v>0</v>
      </c>
      <c r="E30" s="20">
        <f t="shared" si="8"/>
        <v>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0</v>
      </c>
      <c r="J30" s="20">
        <f t="shared" si="8"/>
        <v>0</v>
      </c>
      <c r="K30" s="20">
        <f t="shared" si="8"/>
        <v>0</v>
      </c>
      <c r="L30" s="20">
        <f t="shared" si="8"/>
        <v>0</v>
      </c>
      <c r="M30" s="10"/>
      <c r="N30" s="17"/>
      <c r="O30" s="18"/>
    </row>
    <row r="31" spans="1:15" s="2" customFormat="1" ht="92.25" customHeight="1">
      <c r="A31" s="12" t="s">
        <v>23</v>
      </c>
      <c r="B31" s="13" t="s">
        <v>24</v>
      </c>
      <c r="C31" s="22" t="s">
        <v>25</v>
      </c>
      <c r="D31" s="15">
        <f aca="true" t="shared" si="9" ref="D31:L31">SUM(D32:D35)</f>
        <v>120460.606</v>
      </c>
      <c r="E31" s="15">
        <f t="shared" si="9"/>
        <v>17023.356</v>
      </c>
      <c r="F31" s="15">
        <f t="shared" si="9"/>
        <v>14776.75</v>
      </c>
      <c r="G31" s="15">
        <f t="shared" si="9"/>
        <v>14776.75</v>
      </c>
      <c r="H31" s="15">
        <f t="shared" si="9"/>
        <v>14776.75</v>
      </c>
      <c r="I31" s="15">
        <f t="shared" si="9"/>
        <v>14776.75</v>
      </c>
      <c r="J31" s="15">
        <f t="shared" si="9"/>
        <v>14776.75</v>
      </c>
      <c r="K31" s="15">
        <f t="shared" si="9"/>
        <v>14776.75</v>
      </c>
      <c r="L31" s="15">
        <f t="shared" si="9"/>
        <v>14776.75</v>
      </c>
      <c r="M31" s="23"/>
      <c r="N31" s="17"/>
      <c r="O31" s="18"/>
    </row>
    <row r="32" spans="1:15" s="2" customFormat="1" ht="16.5" customHeight="1">
      <c r="A32" s="19"/>
      <c r="B32" s="10" t="s">
        <v>13</v>
      </c>
      <c r="C32" s="11"/>
      <c r="D32" s="20">
        <f>SUM(D37+D42+D47)</f>
        <v>0</v>
      </c>
      <c r="E32" s="20">
        <f>SUM(E37+E42+E47)</f>
        <v>0</v>
      </c>
      <c r="F32" s="20">
        <f>SUM(F37+F42+F47)</f>
        <v>0</v>
      </c>
      <c r="G32" s="20">
        <f>SUM(G37+G42+G47)</f>
        <v>0</v>
      </c>
      <c r="H32" s="20">
        <f>SUM(H37+H42+H47)</f>
        <v>0</v>
      </c>
      <c r="I32" s="20">
        <f>SUM(I37+I42+I47)</f>
        <v>0</v>
      </c>
      <c r="J32" s="20">
        <f>SUM(J37+J42+J47)</f>
        <v>0</v>
      </c>
      <c r="K32" s="20">
        <f>SUM(K37+K42+K47)</f>
        <v>0</v>
      </c>
      <c r="L32" s="20">
        <f>SUM(L37+L42+L47)</f>
        <v>0</v>
      </c>
      <c r="M32" s="10"/>
      <c r="N32" s="17"/>
      <c r="O32" s="18"/>
    </row>
    <row r="33" spans="1:15" s="2" customFormat="1" ht="15" customHeight="1">
      <c r="A33" s="19"/>
      <c r="B33" s="10" t="s">
        <v>14</v>
      </c>
      <c r="C33" s="11"/>
      <c r="D33" s="20">
        <f>SUM(D38+D43+D48)</f>
        <v>0</v>
      </c>
      <c r="E33" s="20">
        <f>SUM(E38+E43+E48)</f>
        <v>0</v>
      </c>
      <c r="F33" s="20">
        <f>SUM(F38+F43+F48)</f>
        <v>0</v>
      </c>
      <c r="G33" s="20">
        <f>SUM(G38+G43+G48)</f>
        <v>0</v>
      </c>
      <c r="H33" s="20">
        <f>SUM(H38+H43+H48)</f>
        <v>0</v>
      </c>
      <c r="I33" s="20">
        <f>SUM(I38+I43+I48)</f>
        <v>0</v>
      </c>
      <c r="J33" s="20">
        <f>SUM(J38+J43+J48)</f>
        <v>0</v>
      </c>
      <c r="K33" s="20">
        <f>SUM(K38+K43+K48)</f>
        <v>0</v>
      </c>
      <c r="L33" s="20">
        <f>SUM(L38+L43+L48)</f>
        <v>0</v>
      </c>
      <c r="M33" s="10"/>
      <c r="N33" s="17"/>
      <c r="O33" s="18"/>
    </row>
    <row r="34" spans="1:15" s="2" customFormat="1" ht="16.5" customHeight="1">
      <c r="A34" s="19"/>
      <c r="B34" s="10" t="s">
        <v>15</v>
      </c>
      <c r="C34" s="11"/>
      <c r="D34" s="20">
        <f>SUM(D39+D44+D49)</f>
        <v>120460.606</v>
      </c>
      <c r="E34" s="20">
        <f>SUM(E39+E44+E49)</f>
        <v>17023.356</v>
      </c>
      <c r="F34" s="20">
        <f>SUM(F39+F44+F49)</f>
        <v>14776.75</v>
      </c>
      <c r="G34" s="20">
        <f>SUM(G39+G44+G49)</f>
        <v>14776.75</v>
      </c>
      <c r="H34" s="20">
        <f>SUM(H39+H44+H49)</f>
        <v>14776.75</v>
      </c>
      <c r="I34" s="20">
        <f>SUM(I39+I44+I49)</f>
        <v>14776.75</v>
      </c>
      <c r="J34" s="20">
        <f>SUM(J39+J44+J49)</f>
        <v>14776.75</v>
      </c>
      <c r="K34" s="20">
        <f>SUM(K39+K44+K49)</f>
        <v>14776.75</v>
      </c>
      <c r="L34" s="20">
        <f>SUM(L39+L44+L49)</f>
        <v>14776.75</v>
      </c>
      <c r="M34" s="10"/>
      <c r="N34" s="17"/>
      <c r="O34" s="18"/>
    </row>
    <row r="35" spans="1:15" s="2" customFormat="1" ht="16.5" customHeight="1">
      <c r="A35" s="19"/>
      <c r="B35" s="10" t="s">
        <v>16</v>
      </c>
      <c r="C35" s="11"/>
      <c r="D35" s="20">
        <f>SUM(D40+D45+D50)</f>
        <v>0</v>
      </c>
      <c r="E35" s="20">
        <f>SUM(E40+E45+E50)</f>
        <v>0</v>
      </c>
      <c r="F35" s="20">
        <f>SUM(F40+F45+F50)</f>
        <v>0</v>
      </c>
      <c r="G35" s="20">
        <f>SUM(G40+G45+G50)</f>
        <v>0</v>
      </c>
      <c r="H35" s="20">
        <f>SUM(H40+H45+H50)</f>
        <v>0</v>
      </c>
      <c r="I35" s="20">
        <f>SUM(I40+I45+I50)</f>
        <v>0</v>
      </c>
      <c r="J35" s="20">
        <f>SUM(J40+J45+J50)</f>
        <v>0</v>
      </c>
      <c r="K35" s="20">
        <f>SUM(K40+K45+K50)</f>
        <v>0</v>
      </c>
      <c r="L35" s="20">
        <f>SUM(L40+L45+L50)</f>
        <v>0</v>
      </c>
      <c r="M35" s="10"/>
      <c r="N35" s="17"/>
      <c r="O35" s="18"/>
    </row>
    <row r="36" spans="1:15" s="2" customFormat="1" ht="48" customHeight="1">
      <c r="A36" s="19" t="s">
        <v>26</v>
      </c>
      <c r="B36" s="21" t="s">
        <v>27</v>
      </c>
      <c r="C36" s="11"/>
      <c r="D36" s="20">
        <f aca="true" t="shared" si="10" ref="D36:L36">SUM(D37+D38+D39+D40)</f>
        <v>0</v>
      </c>
      <c r="E36" s="20">
        <f t="shared" si="10"/>
        <v>0</v>
      </c>
      <c r="F36" s="20">
        <f t="shared" si="10"/>
        <v>0</v>
      </c>
      <c r="G36" s="20">
        <f t="shared" si="10"/>
        <v>0</v>
      </c>
      <c r="H36" s="20">
        <f t="shared" si="10"/>
        <v>0</v>
      </c>
      <c r="I36" s="20">
        <f t="shared" si="10"/>
        <v>0</v>
      </c>
      <c r="J36" s="20">
        <f t="shared" si="10"/>
        <v>0</v>
      </c>
      <c r="K36" s="20">
        <f t="shared" si="10"/>
        <v>0</v>
      </c>
      <c r="L36" s="20">
        <f t="shared" si="10"/>
        <v>0</v>
      </c>
      <c r="M36" s="10"/>
      <c r="N36" s="17"/>
      <c r="O36" s="18"/>
    </row>
    <row r="37" spans="1:15" s="2" customFormat="1" ht="16.5" customHeight="1">
      <c r="A37" s="19"/>
      <c r="B37" s="10" t="s">
        <v>13</v>
      </c>
      <c r="C37" s="11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0"/>
      <c r="N37" s="17"/>
      <c r="O37" s="18"/>
    </row>
    <row r="38" spans="1:15" s="2" customFormat="1" ht="14.25" customHeight="1">
      <c r="A38" s="19"/>
      <c r="B38" s="10" t="s">
        <v>14</v>
      </c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0"/>
      <c r="N38" s="17"/>
      <c r="O38" s="18"/>
    </row>
    <row r="39" spans="1:15" s="2" customFormat="1" ht="15.75" customHeight="1">
      <c r="A39" s="19"/>
      <c r="B39" s="10" t="s">
        <v>15</v>
      </c>
      <c r="C39" s="11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0"/>
      <c r="N39" s="17"/>
      <c r="O39" s="18"/>
    </row>
    <row r="40" spans="1:15" s="2" customFormat="1" ht="17.25" customHeight="1">
      <c r="A40" s="19"/>
      <c r="B40" s="10" t="s">
        <v>16</v>
      </c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10"/>
      <c r="N40" s="17"/>
      <c r="O40" s="18"/>
    </row>
    <row r="41" spans="1:15" s="2" customFormat="1" ht="63.75" customHeight="1">
      <c r="A41" s="19" t="s">
        <v>28</v>
      </c>
      <c r="B41" s="9" t="s">
        <v>29</v>
      </c>
      <c r="C41" s="11"/>
      <c r="D41" s="20">
        <f aca="true" t="shared" si="11" ref="D41:L41">SUM(D42+D43+D44+D45)</f>
        <v>0</v>
      </c>
      <c r="E41" s="20">
        <f t="shared" si="11"/>
        <v>0</v>
      </c>
      <c r="F41" s="20">
        <f t="shared" si="11"/>
        <v>0</v>
      </c>
      <c r="G41" s="20">
        <f t="shared" si="11"/>
        <v>0</v>
      </c>
      <c r="H41" s="20">
        <f t="shared" si="11"/>
        <v>0</v>
      </c>
      <c r="I41" s="20">
        <f t="shared" si="11"/>
        <v>0</v>
      </c>
      <c r="J41" s="20">
        <f t="shared" si="11"/>
        <v>0</v>
      </c>
      <c r="K41" s="20">
        <f t="shared" si="11"/>
        <v>0</v>
      </c>
      <c r="L41" s="20">
        <f t="shared" si="11"/>
        <v>0</v>
      </c>
      <c r="M41" s="10"/>
      <c r="N41" s="17"/>
      <c r="O41" s="18"/>
    </row>
    <row r="42" spans="1:15" s="2" customFormat="1" ht="18.75" customHeight="1">
      <c r="A42" s="19"/>
      <c r="B42" s="10" t="s">
        <v>13</v>
      </c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/>
      <c r="N42" s="17"/>
      <c r="O42" s="18"/>
    </row>
    <row r="43" spans="1:15" s="2" customFormat="1" ht="20.25" customHeight="1">
      <c r="A43" s="19"/>
      <c r="B43" s="10" t="s">
        <v>14</v>
      </c>
      <c r="C43" s="11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/>
      <c r="N43" s="17"/>
      <c r="O43" s="18"/>
    </row>
    <row r="44" spans="1:15" s="2" customFormat="1" ht="20.25" customHeight="1">
      <c r="A44" s="19"/>
      <c r="B44" s="10" t="s">
        <v>15</v>
      </c>
      <c r="C44" s="11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/>
      <c r="N44" s="17"/>
      <c r="O44" s="18"/>
    </row>
    <row r="45" spans="1:15" s="2" customFormat="1" ht="20.25" customHeight="1">
      <c r="A45" s="19"/>
      <c r="B45" s="10" t="s">
        <v>16</v>
      </c>
      <c r="C45" s="11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/>
      <c r="N45" s="17"/>
      <c r="O45" s="18"/>
    </row>
    <row r="46" spans="1:15" s="2" customFormat="1" ht="32.25" customHeight="1">
      <c r="A46" s="19" t="s">
        <v>30</v>
      </c>
      <c r="B46" s="9" t="s">
        <v>31</v>
      </c>
      <c r="C46" s="11"/>
      <c r="D46" s="20">
        <f aca="true" t="shared" si="12" ref="D46:L46">SUM(D47:D50)</f>
        <v>120460.606</v>
      </c>
      <c r="E46" s="20">
        <f t="shared" si="12"/>
        <v>17023.356</v>
      </c>
      <c r="F46" s="20">
        <f t="shared" si="12"/>
        <v>14776.75</v>
      </c>
      <c r="G46" s="20">
        <f t="shared" si="12"/>
        <v>14776.75</v>
      </c>
      <c r="H46" s="20">
        <f t="shared" si="12"/>
        <v>14776.75</v>
      </c>
      <c r="I46" s="20">
        <f t="shared" si="12"/>
        <v>14776.75</v>
      </c>
      <c r="J46" s="20">
        <f t="shared" si="12"/>
        <v>14776.75</v>
      </c>
      <c r="K46" s="20">
        <f t="shared" si="12"/>
        <v>14776.75</v>
      </c>
      <c r="L46" s="20">
        <f t="shared" si="12"/>
        <v>14776.75</v>
      </c>
      <c r="M46" s="10"/>
      <c r="N46" s="17"/>
      <c r="O46" s="18"/>
    </row>
    <row r="47" spans="1:15" s="2" customFormat="1" ht="20.25" customHeight="1">
      <c r="A47" s="19"/>
      <c r="B47" s="10" t="s">
        <v>13</v>
      </c>
      <c r="C47" s="11"/>
      <c r="D47" s="20">
        <f>SUM(E47:L47)</f>
        <v>0</v>
      </c>
      <c r="E47" s="20">
        <f>SUM(E54+E59+E65)</f>
        <v>0</v>
      </c>
      <c r="F47" s="20">
        <f>SUM(F54+F59+F65)</f>
        <v>0</v>
      </c>
      <c r="G47" s="20">
        <f>SUM(G54+G59+G65)</f>
        <v>0</v>
      </c>
      <c r="H47" s="20">
        <f>SUM(H54+H59+H65)</f>
        <v>0</v>
      </c>
      <c r="I47" s="20">
        <f>SUM(I54+I59+I65)</f>
        <v>0</v>
      </c>
      <c r="J47" s="20">
        <f>SUM(J54+J59+J65)</f>
        <v>0</v>
      </c>
      <c r="K47" s="20">
        <f>SUM(K54+K59+K65)</f>
        <v>0</v>
      </c>
      <c r="L47" s="20">
        <f>SUM(L54+L59+L65)</f>
        <v>0</v>
      </c>
      <c r="M47" s="10"/>
      <c r="N47" s="17"/>
      <c r="O47" s="18"/>
    </row>
    <row r="48" spans="1:15" s="2" customFormat="1" ht="20.25" customHeight="1">
      <c r="A48" s="19"/>
      <c r="B48" s="10" t="s">
        <v>14</v>
      </c>
      <c r="C48" s="11"/>
      <c r="D48" s="20">
        <f>SUM(E48:L48)</f>
        <v>0</v>
      </c>
      <c r="E48" s="20">
        <f>SUM(E55+E60+E66)</f>
        <v>0</v>
      </c>
      <c r="F48" s="20">
        <f>SUM(F55+F60+F66)</f>
        <v>0</v>
      </c>
      <c r="G48" s="20">
        <f>SUM(G55+G60+G66)</f>
        <v>0</v>
      </c>
      <c r="H48" s="20">
        <f>SUM(H55+H60+H66)</f>
        <v>0</v>
      </c>
      <c r="I48" s="20">
        <f>SUM(I55+I60+I66)</f>
        <v>0</v>
      </c>
      <c r="J48" s="20">
        <f>SUM(J55+J60+J66)</f>
        <v>0</v>
      </c>
      <c r="K48" s="20">
        <f>SUM(K55+K60+K66)</f>
        <v>0</v>
      </c>
      <c r="L48" s="20">
        <f>SUM(L55+L60+L66)</f>
        <v>0</v>
      </c>
      <c r="M48" s="10"/>
      <c r="N48" s="17"/>
      <c r="O48" s="18"/>
    </row>
    <row r="49" spans="1:15" s="2" customFormat="1" ht="20.25" customHeight="1">
      <c r="A49" s="19"/>
      <c r="B49" s="10" t="s">
        <v>15</v>
      </c>
      <c r="C49" s="11"/>
      <c r="D49" s="20">
        <f>SUM(E49:L49)</f>
        <v>120460.606</v>
      </c>
      <c r="E49" s="20">
        <f>SUM(E56+E61+E67)</f>
        <v>17023.356</v>
      </c>
      <c r="F49" s="20">
        <f>SUM(F56+F61+F67)</f>
        <v>14776.75</v>
      </c>
      <c r="G49" s="20">
        <f>SUM(G56+G61+G67)</f>
        <v>14776.75</v>
      </c>
      <c r="H49" s="20">
        <f>H56+H61+H67</f>
        <v>14776.75</v>
      </c>
      <c r="I49" s="20">
        <f>I56+I61+I67</f>
        <v>14776.75</v>
      </c>
      <c r="J49" s="20">
        <f>J56+J61+J67</f>
        <v>14776.75</v>
      </c>
      <c r="K49" s="20">
        <f>K56+K61+K67</f>
        <v>14776.75</v>
      </c>
      <c r="L49" s="20">
        <f>L56+L61+L67</f>
        <v>14776.75</v>
      </c>
      <c r="M49" s="10"/>
      <c r="N49" s="17"/>
      <c r="O49" s="18"/>
    </row>
    <row r="50" spans="1:15" s="2" customFormat="1" ht="20.25" customHeight="1">
      <c r="A50" s="19"/>
      <c r="B50" s="10" t="s">
        <v>16</v>
      </c>
      <c r="C50" s="11"/>
      <c r="D50" s="20">
        <f>SUM(E50:L50)</f>
        <v>0</v>
      </c>
      <c r="E50" s="20">
        <f>SUM(E57+E62+E68)</f>
        <v>0</v>
      </c>
      <c r="F50" s="20">
        <f>SUM(F57+F62+F68)</f>
        <v>0</v>
      </c>
      <c r="G50" s="20">
        <f>SUM(G57+G62+G68)</f>
        <v>0</v>
      </c>
      <c r="H50" s="20">
        <f>SUM(H57+H62+H68)</f>
        <v>0</v>
      </c>
      <c r="I50" s="20">
        <f>SUM(I57+I62+I68)</f>
        <v>0</v>
      </c>
      <c r="J50" s="20">
        <f>SUM(J57+J62+J68)</f>
        <v>0</v>
      </c>
      <c r="K50" s="20">
        <f>SUM(K57+K62+K68)</f>
        <v>0</v>
      </c>
      <c r="L50" s="20">
        <f>SUM(L57+L62+L68)</f>
        <v>0</v>
      </c>
      <c r="M50" s="10"/>
      <c r="N50" s="17"/>
      <c r="O50" s="18"/>
    </row>
    <row r="51" spans="1:15" s="2" customFormat="1" ht="23.25" customHeight="1">
      <c r="A51" s="24"/>
      <c r="B51" s="24"/>
      <c r="C51" s="57" t="s">
        <v>32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7"/>
      <c r="O51" s="18"/>
    </row>
    <row r="52" spans="1:15" s="2" customFormat="1" ht="22.5" customHeight="1">
      <c r="A52" s="24"/>
      <c r="B52" s="24"/>
      <c r="C52" s="57" t="s">
        <v>33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7"/>
      <c r="O52" s="18"/>
    </row>
    <row r="53" spans="1:15" s="2" customFormat="1" ht="48" customHeight="1">
      <c r="A53" s="19" t="s">
        <v>34</v>
      </c>
      <c r="B53" s="25" t="s">
        <v>35</v>
      </c>
      <c r="C53" s="10" t="s">
        <v>25</v>
      </c>
      <c r="D53" s="26">
        <f aca="true" t="shared" si="13" ref="D53:L53">SUM(D54:D57)</f>
        <v>8616.606</v>
      </c>
      <c r="E53" s="26">
        <f t="shared" si="13"/>
        <v>3016.606</v>
      </c>
      <c r="F53" s="26">
        <f t="shared" si="13"/>
        <v>800</v>
      </c>
      <c r="G53" s="26">
        <f t="shared" si="13"/>
        <v>800</v>
      </c>
      <c r="H53" s="26">
        <f t="shared" si="13"/>
        <v>800</v>
      </c>
      <c r="I53" s="26">
        <f t="shared" si="13"/>
        <v>800</v>
      </c>
      <c r="J53" s="26">
        <f t="shared" si="13"/>
        <v>800</v>
      </c>
      <c r="K53" s="26">
        <f t="shared" si="13"/>
        <v>800</v>
      </c>
      <c r="L53" s="26">
        <f t="shared" si="13"/>
        <v>800</v>
      </c>
      <c r="M53" s="27" t="s">
        <v>36</v>
      </c>
      <c r="N53" s="17"/>
      <c r="O53" s="18"/>
    </row>
    <row r="54" spans="1:15" s="2" customFormat="1" ht="16.5" customHeight="1">
      <c r="A54" s="24"/>
      <c r="B54" s="28" t="s">
        <v>13</v>
      </c>
      <c r="C54" s="11"/>
      <c r="D54" s="20">
        <f>SUM(E54:L54)</f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/>
      <c r="N54" s="17"/>
      <c r="O54" s="18"/>
    </row>
    <row r="55" spans="1:15" s="2" customFormat="1" ht="18.75" customHeight="1">
      <c r="A55" s="24"/>
      <c r="B55" s="28" t="s">
        <v>14</v>
      </c>
      <c r="C55" s="11"/>
      <c r="D55" s="20">
        <f>SUM(E55:L55)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0"/>
      <c r="N55" s="17"/>
      <c r="O55" s="18"/>
    </row>
    <row r="56" spans="1:15" s="2" customFormat="1" ht="18" customHeight="1">
      <c r="A56" s="24"/>
      <c r="B56" s="28" t="s">
        <v>15</v>
      </c>
      <c r="C56" s="11"/>
      <c r="D56" s="20">
        <f>SUM(E56:L56)</f>
        <v>8616.606</v>
      </c>
      <c r="E56" s="20">
        <v>3016.606</v>
      </c>
      <c r="F56" s="20">
        <v>800</v>
      </c>
      <c r="G56" s="20">
        <v>800</v>
      </c>
      <c r="H56" s="20">
        <v>800</v>
      </c>
      <c r="I56" s="20">
        <v>800</v>
      </c>
      <c r="J56" s="20">
        <v>800</v>
      </c>
      <c r="K56" s="20">
        <v>800</v>
      </c>
      <c r="L56" s="20">
        <v>800</v>
      </c>
      <c r="M56" s="10"/>
      <c r="N56" s="17"/>
      <c r="O56" s="18"/>
    </row>
    <row r="57" spans="1:15" s="2" customFormat="1" ht="18" customHeight="1">
      <c r="A57" s="24"/>
      <c r="B57" s="28" t="s">
        <v>37</v>
      </c>
      <c r="C57" s="11"/>
      <c r="D57" s="20">
        <f>SUM(E57:L57)</f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10"/>
      <c r="N57" s="17"/>
      <c r="O57" s="18"/>
    </row>
    <row r="58" spans="1:15" s="2" customFormat="1" ht="101.25" customHeight="1">
      <c r="A58" s="24" t="s">
        <v>38</v>
      </c>
      <c r="B58" s="29" t="s">
        <v>39</v>
      </c>
      <c r="C58" s="10" t="s">
        <v>25</v>
      </c>
      <c r="D58" s="26">
        <f aca="true" t="shared" si="14" ref="D58:L58">SUM(D59:D62)</f>
        <v>103236</v>
      </c>
      <c r="E58" s="26">
        <f t="shared" si="14"/>
        <v>12904.5</v>
      </c>
      <c r="F58" s="26">
        <f t="shared" si="14"/>
        <v>12904.5</v>
      </c>
      <c r="G58" s="26">
        <f t="shared" si="14"/>
        <v>12904.5</v>
      </c>
      <c r="H58" s="26">
        <f t="shared" si="14"/>
        <v>12904.5</v>
      </c>
      <c r="I58" s="26">
        <f t="shared" si="14"/>
        <v>12904.5</v>
      </c>
      <c r="J58" s="26">
        <f t="shared" si="14"/>
        <v>12904.5</v>
      </c>
      <c r="K58" s="26">
        <f t="shared" si="14"/>
        <v>12904.5</v>
      </c>
      <c r="L58" s="26">
        <f t="shared" si="14"/>
        <v>12904.5</v>
      </c>
      <c r="M58" s="9" t="s">
        <v>40</v>
      </c>
      <c r="N58" s="17"/>
      <c r="O58" s="18"/>
    </row>
    <row r="59" spans="1:15" s="2" customFormat="1" ht="20.25" customHeight="1">
      <c r="A59" s="24"/>
      <c r="B59" s="28" t="s">
        <v>13</v>
      </c>
      <c r="C59" s="11"/>
      <c r="D59" s="20">
        <f>SUM(E59:L59)</f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10"/>
      <c r="N59" s="17"/>
      <c r="O59" s="18"/>
    </row>
    <row r="60" spans="1:15" s="2" customFormat="1" ht="20.25" customHeight="1">
      <c r="A60" s="24"/>
      <c r="B60" s="28" t="s">
        <v>14</v>
      </c>
      <c r="C60" s="11"/>
      <c r="D60" s="20">
        <f>SUM(E60:L60)</f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0"/>
      <c r="N60" s="17"/>
      <c r="O60" s="18"/>
    </row>
    <row r="61" spans="1:15" s="2" customFormat="1" ht="15.75" customHeight="1">
      <c r="A61" s="24"/>
      <c r="B61" s="28" t="s">
        <v>15</v>
      </c>
      <c r="C61" s="11"/>
      <c r="D61" s="20">
        <f>SUM(E61:L61)</f>
        <v>103236</v>
      </c>
      <c r="E61" s="20">
        <v>12904.5</v>
      </c>
      <c r="F61" s="20">
        <v>12904.5</v>
      </c>
      <c r="G61" s="20">
        <v>12904.5</v>
      </c>
      <c r="H61" s="20">
        <v>12904.5</v>
      </c>
      <c r="I61" s="20">
        <v>12904.5</v>
      </c>
      <c r="J61" s="20">
        <v>12904.5</v>
      </c>
      <c r="K61" s="20">
        <v>12904.5</v>
      </c>
      <c r="L61" s="20">
        <v>12904.5</v>
      </c>
      <c r="M61" s="10"/>
      <c r="N61" s="17"/>
      <c r="O61" s="18"/>
    </row>
    <row r="62" spans="1:15" s="2" customFormat="1" ht="18" customHeight="1">
      <c r="A62" s="24"/>
      <c r="B62" s="28" t="s">
        <v>37</v>
      </c>
      <c r="C62" s="11"/>
      <c r="D62" s="20">
        <f>SUM(E62:L62)</f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0"/>
      <c r="N62" s="17"/>
      <c r="O62" s="18"/>
    </row>
    <row r="63" spans="1:15" s="2" customFormat="1" ht="18" customHeight="1">
      <c r="A63" s="30"/>
      <c r="B63" s="31"/>
      <c r="C63" s="58" t="s">
        <v>41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7"/>
      <c r="O63" s="18"/>
    </row>
    <row r="64" spans="1:15" s="2" customFormat="1" ht="51.75" customHeight="1">
      <c r="A64" s="19" t="s">
        <v>42</v>
      </c>
      <c r="B64" s="9" t="s">
        <v>43</v>
      </c>
      <c r="C64" s="10" t="s">
        <v>25</v>
      </c>
      <c r="D64" s="26">
        <f aca="true" t="shared" si="15" ref="D64:L64">SUM(D65:D68)</f>
        <v>8608</v>
      </c>
      <c r="E64" s="26">
        <f t="shared" si="15"/>
        <v>1102.25</v>
      </c>
      <c r="F64" s="26">
        <f t="shared" si="15"/>
        <v>1072.25</v>
      </c>
      <c r="G64" s="26">
        <f t="shared" si="15"/>
        <v>1072.25</v>
      </c>
      <c r="H64" s="26">
        <f t="shared" si="15"/>
        <v>1072.25</v>
      </c>
      <c r="I64" s="26">
        <f t="shared" si="15"/>
        <v>1072.25</v>
      </c>
      <c r="J64" s="26">
        <f t="shared" si="15"/>
        <v>1072.25</v>
      </c>
      <c r="K64" s="26">
        <f t="shared" si="15"/>
        <v>1072.25</v>
      </c>
      <c r="L64" s="26">
        <f t="shared" si="15"/>
        <v>1072.25</v>
      </c>
      <c r="M64" s="9" t="s">
        <v>44</v>
      </c>
      <c r="N64" s="17"/>
      <c r="O64" s="18"/>
    </row>
    <row r="65" spans="1:15" s="2" customFormat="1" ht="18" customHeight="1">
      <c r="A65" s="19"/>
      <c r="B65" s="10" t="s">
        <v>13</v>
      </c>
      <c r="C65" s="33"/>
      <c r="D65" s="20">
        <f>SUM(E65:L65)</f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0"/>
      <c r="N65" s="17"/>
      <c r="O65" s="18"/>
    </row>
    <row r="66" spans="1:15" s="2" customFormat="1" ht="18" customHeight="1">
      <c r="A66" s="19"/>
      <c r="B66" s="10" t="s">
        <v>14</v>
      </c>
      <c r="C66" s="33"/>
      <c r="D66" s="20">
        <f>SUM(E66:L66)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0"/>
      <c r="N66" s="17"/>
      <c r="O66" s="18"/>
    </row>
    <row r="67" spans="1:15" s="2" customFormat="1" ht="18" customHeight="1">
      <c r="A67" s="19"/>
      <c r="B67" s="10" t="s">
        <v>15</v>
      </c>
      <c r="C67" s="33"/>
      <c r="D67" s="20">
        <f>SUM(E67:L67)</f>
        <v>8608</v>
      </c>
      <c r="E67" s="20">
        <v>1102.25</v>
      </c>
      <c r="F67" s="20">
        <v>1072.25</v>
      </c>
      <c r="G67" s="20">
        <v>1072.25</v>
      </c>
      <c r="H67" s="20">
        <v>1072.25</v>
      </c>
      <c r="I67" s="20">
        <v>1072.25</v>
      </c>
      <c r="J67" s="20">
        <v>1072.25</v>
      </c>
      <c r="K67" s="20">
        <v>1072.25</v>
      </c>
      <c r="L67" s="20">
        <v>1072.25</v>
      </c>
      <c r="M67" s="10"/>
      <c r="N67" s="17"/>
      <c r="O67" s="18"/>
    </row>
    <row r="68" spans="1:15" s="2" customFormat="1" ht="18" customHeight="1">
      <c r="A68" s="19"/>
      <c r="B68" s="10" t="s">
        <v>37</v>
      </c>
      <c r="C68" s="33"/>
      <c r="D68" s="20">
        <f>SUM(E68:L68)</f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0"/>
      <c r="N68" s="17"/>
      <c r="O68" s="18"/>
    </row>
    <row r="69" spans="1:15" s="2" customFormat="1" ht="57" customHeight="1">
      <c r="A69" s="12" t="s">
        <v>45</v>
      </c>
      <c r="B69" s="34" t="s">
        <v>46</v>
      </c>
      <c r="C69" s="35"/>
      <c r="D69" s="36">
        <f>SUM(E69:L69)</f>
        <v>252525.39998</v>
      </c>
      <c r="E69" s="36">
        <f aca="true" t="shared" si="16" ref="E69:L69">SUM(E70:E73)</f>
        <v>167589.19997999998</v>
      </c>
      <c r="F69" s="36">
        <f t="shared" si="16"/>
        <v>84486.20000000001</v>
      </c>
      <c r="G69" s="36">
        <f t="shared" si="16"/>
        <v>75</v>
      </c>
      <c r="H69" s="36">
        <f t="shared" si="16"/>
        <v>75</v>
      </c>
      <c r="I69" s="36">
        <f t="shared" si="16"/>
        <v>75</v>
      </c>
      <c r="J69" s="36">
        <f t="shared" si="16"/>
        <v>75</v>
      </c>
      <c r="K69" s="36">
        <f t="shared" si="16"/>
        <v>75</v>
      </c>
      <c r="L69" s="36">
        <f t="shared" si="16"/>
        <v>75</v>
      </c>
      <c r="M69" s="37"/>
      <c r="N69" s="17"/>
      <c r="O69" s="18"/>
    </row>
    <row r="70" spans="1:15" s="2" customFormat="1" ht="20.25" customHeight="1">
      <c r="A70" s="19"/>
      <c r="B70" s="10" t="s">
        <v>13</v>
      </c>
      <c r="C70" s="11"/>
      <c r="D70" s="20">
        <f>SUM(D75+D95+D100)</f>
        <v>0</v>
      </c>
      <c r="E70" s="20">
        <f>SUM(E75+E95+E100)</f>
        <v>0</v>
      </c>
      <c r="F70" s="20">
        <f>SUM(F75+F95+F100)</f>
        <v>0</v>
      </c>
      <c r="G70" s="20">
        <f>SUM(G75+G95+G100)</f>
        <v>0</v>
      </c>
      <c r="H70" s="20">
        <f>SUM(H75+H95+H100)</f>
        <v>0</v>
      </c>
      <c r="I70" s="20">
        <f>SUM(I75+I95+I100)</f>
        <v>0</v>
      </c>
      <c r="J70" s="20">
        <f>SUM(J75+J95+J100)</f>
        <v>0</v>
      </c>
      <c r="K70" s="20">
        <f>SUM(K75+K95+K100)</f>
        <v>0</v>
      </c>
      <c r="L70" s="20">
        <f>SUM(L75+L95+L100)</f>
        <v>0</v>
      </c>
      <c r="M70" s="10"/>
      <c r="N70" s="17"/>
      <c r="O70" s="18"/>
    </row>
    <row r="71" spans="1:15" s="2" customFormat="1" ht="20.25" customHeight="1">
      <c r="A71" s="19"/>
      <c r="B71" s="10" t="s">
        <v>14</v>
      </c>
      <c r="C71" s="11"/>
      <c r="D71" s="20">
        <f>SUM(D76+D96+D101)</f>
        <v>228685.9</v>
      </c>
      <c r="E71" s="20">
        <f>SUM(E76+E96+E101)</f>
        <v>152390.3</v>
      </c>
      <c r="F71" s="20">
        <f>SUM(F76+F96+F101)</f>
        <v>76295.6</v>
      </c>
      <c r="G71" s="20">
        <f>SUM(G76+G96+G101)</f>
        <v>0</v>
      </c>
      <c r="H71" s="20">
        <f>SUM(H76+H96+H101)</f>
        <v>0</v>
      </c>
      <c r="I71" s="20">
        <f>SUM(I76+I96+I101)</f>
        <v>0</v>
      </c>
      <c r="J71" s="20">
        <f>SUM(J76+J96+J101)</f>
        <v>0</v>
      </c>
      <c r="K71" s="20">
        <f>SUM(K76+K96+K101)</f>
        <v>0</v>
      </c>
      <c r="L71" s="20">
        <f>SUM(L76+L96+L101)</f>
        <v>0</v>
      </c>
      <c r="M71" s="10"/>
      <c r="N71" s="17"/>
      <c r="O71" s="18"/>
    </row>
    <row r="72" spans="1:15" s="2" customFormat="1" ht="20.25" customHeight="1">
      <c r="A72" s="19"/>
      <c r="B72" s="10" t="s">
        <v>15</v>
      </c>
      <c r="C72" s="11"/>
      <c r="D72" s="20">
        <f>SUM(E72:L72)</f>
        <v>23839.49998</v>
      </c>
      <c r="E72" s="20">
        <f>SUM(E77+E97+E102)</f>
        <v>15198.89998</v>
      </c>
      <c r="F72" s="20">
        <f>SUM(F77+F97+F102)</f>
        <v>8190.6</v>
      </c>
      <c r="G72" s="20">
        <f>SUM(G77+G97+G102)</f>
        <v>75</v>
      </c>
      <c r="H72" s="20">
        <f>H77+H97+H102</f>
        <v>75</v>
      </c>
      <c r="I72" s="20">
        <f>SUM(I77+I97+I102)</f>
        <v>75</v>
      </c>
      <c r="J72" s="20">
        <f>SUM(J77+J97+J102)</f>
        <v>75</v>
      </c>
      <c r="K72" s="20">
        <f>SUM(K77+K97+K102)</f>
        <v>75</v>
      </c>
      <c r="L72" s="20">
        <f>SUM(L77+L97+L102)</f>
        <v>75</v>
      </c>
      <c r="M72" s="10"/>
      <c r="N72" s="17"/>
      <c r="O72" s="18"/>
    </row>
    <row r="73" spans="1:15" s="2" customFormat="1" ht="20.25" customHeight="1">
      <c r="A73" s="19"/>
      <c r="B73" s="10" t="s">
        <v>16</v>
      </c>
      <c r="C73" s="11"/>
      <c r="D73" s="20">
        <f>SUM(D78+D98+D103)</f>
        <v>0</v>
      </c>
      <c r="E73" s="20">
        <f>SUM(E78+E98+E103)</f>
        <v>0</v>
      </c>
      <c r="F73" s="20">
        <f>SUM(F78+F98+F103)</f>
        <v>0</v>
      </c>
      <c r="G73" s="20">
        <f>SUM(G78+G98+G103)</f>
        <v>0</v>
      </c>
      <c r="H73" s="20">
        <f>SUM(H78+H98+H103)</f>
        <v>0</v>
      </c>
      <c r="I73" s="20">
        <f>SUM(I78+I98+I103)</f>
        <v>0</v>
      </c>
      <c r="J73" s="20">
        <f>SUM(J78+J98+J103)</f>
        <v>0</v>
      </c>
      <c r="K73" s="20">
        <f>SUM(K78+K98+K103)</f>
        <v>0</v>
      </c>
      <c r="L73" s="20">
        <f>SUM(L78+L98+L103)</f>
        <v>0</v>
      </c>
      <c r="M73" s="10"/>
      <c r="N73" s="17"/>
      <c r="O73" s="18"/>
    </row>
    <row r="74" spans="1:15" s="2" customFormat="1" ht="56.25" customHeight="1">
      <c r="A74" s="19" t="s">
        <v>47</v>
      </c>
      <c r="B74" s="9" t="s">
        <v>48</v>
      </c>
      <c r="C74" s="11"/>
      <c r="D74" s="20">
        <f aca="true" t="shared" si="17" ref="D74:L74">SUM(D75:D78)</f>
        <v>248922</v>
      </c>
      <c r="E74" s="20">
        <f t="shared" si="17"/>
        <v>164510.8</v>
      </c>
      <c r="F74" s="20">
        <f t="shared" si="17"/>
        <v>84411.20000000001</v>
      </c>
      <c r="G74" s="20">
        <f t="shared" si="17"/>
        <v>0</v>
      </c>
      <c r="H74" s="20">
        <f t="shared" si="17"/>
        <v>0</v>
      </c>
      <c r="I74" s="20">
        <f t="shared" si="17"/>
        <v>0</v>
      </c>
      <c r="J74" s="20">
        <f t="shared" si="17"/>
        <v>0</v>
      </c>
      <c r="K74" s="20">
        <f t="shared" si="17"/>
        <v>0</v>
      </c>
      <c r="L74" s="20">
        <f t="shared" si="17"/>
        <v>0</v>
      </c>
      <c r="M74" s="10"/>
      <c r="N74" s="17"/>
      <c r="O74" s="18"/>
    </row>
    <row r="75" spans="1:15" s="2" customFormat="1" ht="20.25" customHeight="1">
      <c r="A75" s="19"/>
      <c r="B75" s="10" t="s">
        <v>13</v>
      </c>
      <c r="C75" s="11"/>
      <c r="D75" s="20">
        <f>D80+D85+D90</f>
        <v>0</v>
      </c>
      <c r="E75" s="20">
        <f>SUM(E85)</f>
        <v>0</v>
      </c>
      <c r="F75" s="20">
        <f>SUM(F85)</f>
        <v>0</v>
      </c>
      <c r="G75" s="20">
        <f>SUM(G85)</f>
        <v>0</v>
      </c>
      <c r="H75" s="20">
        <f>SUM(H85)</f>
        <v>0</v>
      </c>
      <c r="I75" s="20">
        <f>SUM(I85)</f>
        <v>0</v>
      </c>
      <c r="J75" s="38">
        <f>J80+J85+J90</f>
        <v>0</v>
      </c>
      <c r="K75" s="20">
        <f>K80+K85+K90</f>
        <v>0</v>
      </c>
      <c r="L75" s="20">
        <f>L80+L85+L90</f>
        <v>0</v>
      </c>
      <c r="M75" s="10"/>
      <c r="N75" s="17"/>
      <c r="O75" s="18"/>
    </row>
    <row r="76" spans="1:15" s="2" customFormat="1" ht="20.25" customHeight="1">
      <c r="A76" s="19"/>
      <c r="B76" s="10" t="s">
        <v>14</v>
      </c>
      <c r="C76" s="11"/>
      <c r="D76" s="20">
        <f>SUM(D86)</f>
        <v>228685.9</v>
      </c>
      <c r="E76" s="20">
        <f>SUM(E86)</f>
        <v>152390.3</v>
      </c>
      <c r="F76" s="20">
        <f>SUM(F86)</f>
        <v>76295.6</v>
      </c>
      <c r="G76" s="20">
        <f>SUM(G86)</f>
        <v>0</v>
      </c>
      <c r="H76" s="20">
        <f>SUM(H86)</f>
        <v>0</v>
      </c>
      <c r="I76" s="20">
        <f>SUM(I86)</f>
        <v>0</v>
      </c>
      <c r="J76" s="20">
        <f>SUM(J86)</f>
        <v>0</v>
      </c>
      <c r="K76" s="20">
        <f>SUM(K86)</f>
        <v>0</v>
      </c>
      <c r="L76" s="20">
        <f>SUM(L86)</f>
        <v>0</v>
      </c>
      <c r="M76" s="10"/>
      <c r="N76" s="17"/>
      <c r="O76" s="18"/>
    </row>
    <row r="77" spans="1:15" s="2" customFormat="1" ht="20.25" customHeight="1">
      <c r="A77" s="19"/>
      <c r="B77" s="10" t="s">
        <v>15</v>
      </c>
      <c r="C77" s="11"/>
      <c r="D77" s="20">
        <f>D82+D87+D92</f>
        <v>20236.1</v>
      </c>
      <c r="E77" s="20">
        <f>SUM(E82+E87+E92)</f>
        <v>12120.5</v>
      </c>
      <c r="F77" s="20">
        <f>SUM(F82+F87+F92)</f>
        <v>8115.6</v>
      </c>
      <c r="G77" s="20">
        <f>SUM(G82+G87)</f>
        <v>0</v>
      </c>
      <c r="H77" s="20">
        <f>SUM(H82+H87+H92)</f>
        <v>0</v>
      </c>
      <c r="I77" s="20">
        <f>SUM(I82+I87)</f>
        <v>0</v>
      </c>
      <c r="J77" s="20">
        <f>SUM(J82+J87)</f>
        <v>0</v>
      </c>
      <c r="K77" s="20">
        <f>SUM(K82+K87)</f>
        <v>0</v>
      </c>
      <c r="L77" s="20">
        <f>SUM(L82+L87)</f>
        <v>0</v>
      </c>
      <c r="M77" s="10"/>
      <c r="N77" s="17"/>
      <c r="O77" s="18"/>
    </row>
    <row r="78" spans="1:15" s="2" customFormat="1" ht="20.25" customHeight="1">
      <c r="A78" s="19"/>
      <c r="B78" s="10" t="s">
        <v>16</v>
      </c>
      <c r="C78" s="11"/>
      <c r="D78" s="20">
        <f aca="true" t="shared" si="18" ref="D78:L78">SUM(D88)</f>
        <v>0</v>
      </c>
      <c r="E78" s="20">
        <f t="shared" si="18"/>
        <v>0</v>
      </c>
      <c r="F78" s="20">
        <f t="shared" si="18"/>
        <v>0</v>
      </c>
      <c r="G78" s="20">
        <f t="shared" si="18"/>
        <v>0</v>
      </c>
      <c r="H78" s="20">
        <f t="shared" si="18"/>
        <v>0</v>
      </c>
      <c r="I78" s="20">
        <f t="shared" si="18"/>
        <v>0</v>
      </c>
      <c r="J78" s="20">
        <f t="shared" si="18"/>
        <v>0</v>
      </c>
      <c r="K78" s="20">
        <f t="shared" si="18"/>
        <v>0</v>
      </c>
      <c r="L78" s="20">
        <f t="shared" si="18"/>
        <v>0</v>
      </c>
      <c r="M78" s="10"/>
      <c r="N78" s="17"/>
      <c r="O78" s="18"/>
    </row>
    <row r="79" spans="1:15" s="2" customFormat="1" ht="52.5" customHeight="1">
      <c r="A79" s="19" t="s">
        <v>49</v>
      </c>
      <c r="B79" s="9" t="s">
        <v>50</v>
      </c>
      <c r="C79" s="10" t="s">
        <v>51</v>
      </c>
      <c r="D79" s="26">
        <f aca="true" t="shared" si="19" ref="D79:L79">SUM(D80:D83)</f>
        <v>8200</v>
      </c>
      <c r="E79" s="26">
        <f t="shared" si="19"/>
        <v>4100</v>
      </c>
      <c r="F79" s="26">
        <f t="shared" si="19"/>
        <v>4100</v>
      </c>
      <c r="G79" s="26">
        <f t="shared" si="19"/>
        <v>0</v>
      </c>
      <c r="H79" s="26">
        <f t="shared" si="19"/>
        <v>0</v>
      </c>
      <c r="I79" s="26">
        <f t="shared" si="19"/>
        <v>0</v>
      </c>
      <c r="J79" s="26">
        <f t="shared" si="19"/>
        <v>0</v>
      </c>
      <c r="K79" s="26">
        <f t="shared" si="19"/>
        <v>0</v>
      </c>
      <c r="L79" s="26">
        <f t="shared" si="19"/>
        <v>0</v>
      </c>
      <c r="M79" s="9" t="s">
        <v>52</v>
      </c>
      <c r="N79" s="17"/>
      <c r="O79" s="18"/>
    </row>
    <row r="80" spans="1:15" s="2" customFormat="1" ht="20.25" customHeight="1">
      <c r="A80" s="19"/>
      <c r="B80" s="10" t="s">
        <v>13</v>
      </c>
      <c r="C80" s="11"/>
      <c r="D80" s="39">
        <f>SUM(E80:L80)</f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10"/>
      <c r="N80" s="17"/>
      <c r="O80" s="18"/>
    </row>
    <row r="81" spans="1:15" s="2" customFormat="1" ht="20.25" customHeight="1">
      <c r="A81" s="19"/>
      <c r="B81" s="10" t="s">
        <v>14</v>
      </c>
      <c r="C81" s="11"/>
      <c r="D81" s="39">
        <f>SUM(E81:L81)</f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0"/>
      <c r="N81" s="17" t="s">
        <v>53</v>
      </c>
      <c r="O81" s="18"/>
    </row>
    <row r="82" spans="1:15" s="2" customFormat="1" ht="20.25" customHeight="1">
      <c r="A82" s="19"/>
      <c r="B82" s="10" t="s">
        <v>15</v>
      </c>
      <c r="C82" s="11"/>
      <c r="D82" s="39">
        <f>SUM(E82:L82)</f>
        <v>8200</v>
      </c>
      <c r="E82" s="20">
        <v>4100</v>
      </c>
      <c r="F82" s="20">
        <v>4100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10"/>
      <c r="N82" s="17"/>
      <c r="O82" s="18"/>
    </row>
    <row r="83" spans="1:15" s="2" customFormat="1" ht="20.25" customHeight="1">
      <c r="A83" s="19"/>
      <c r="B83" s="10" t="s">
        <v>16</v>
      </c>
      <c r="C83" s="11"/>
      <c r="D83" s="39">
        <f>SUM(E83:L83)</f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10"/>
      <c r="N83" s="17"/>
      <c r="O83" s="18"/>
    </row>
    <row r="84" spans="1:15" s="2" customFormat="1" ht="83.25" customHeight="1">
      <c r="A84" s="19" t="s">
        <v>54</v>
      </c>
      <c r="B84" s="10" t="s">
        <v>55</v>
      </c>
      <c r="C84" s="10" t="s">
        <v>51</v>
      </c>
      <c r="D84" s="26">
        <f>SUM(D85:D88)</f>
        <v>240722</v>
      </c>
      <c r="E84" s="26">
        <f>SUM(E85:E88)</f>
        <v>160410.8</v>
      </c>
      <c r="F84" s="26">
        <f>SUM(F85:F88)</f>
        <v>80311.20000000001</v>
      </c>
      <c r="G84" s="26">
        <v>0</v>
      </c>
      <c r="H84" s="26">
        <f>SUM(H85:H88)</f>
        <v>0</v>
      </c>
      <c r="I84" s="26">
        <f>SUM(I85:I88)</f>
        <v>0</v>
      </c>
      <c r="J84" s="26">
        <f>SUM(J85:J88)</f>
        <v>0</v>
      </c>
      <c r="K84" s="26">
        <f>SUM(K85:K88)</f>
        <v>0</v>
      </c>
      <c r="L84" s="26">
        <f>SUM(L85:L88)</f>
        <v>0</v>
      </c>
      <c r="M84" s="9" t="s">
        <v>56</v>
      </c>
      <c r="N84" s="17"/>
      <c r="O84" s="18"/>
    </row>
    <row r="85" spans="1:15" s="2" customFormat="1" ht="20.25" customHeight="1">
      <c r="A85" s="19"/>
      <c r="B85" s="10" t="s">
        <v>13</v>
      </c>
      <c r="C85" s="11"/>
      <c r="D85" s="20">
        <f>SUM(E85:L85)</f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10"/>
      <c r="N85" s="17"/>
      <c r="O85" s="18"/>
    </row>
    <row r="86" spans="1:15" s="2" customFormat="1" ht="20.25" customHeight="1">
      <c r="A86" s="19"/>
      <c r="B86" s="10" t="s">
        <v>14</v>
      </c>
      <c r="C86" s="11"/>
      <c r="D86" s="20">
        <f>SUM(E86:L86)</f>
        <v>228685.9</v>
      </c>
      <c r="E86" s="20">
        <v>152390.3</v>
      </c>
      <c r="F86" s="20">
        <v>76295.6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0"/>
      <c r="N86" s="17"/>
      <c r="O86" s="18"/>
    </row>
    <row r="87" spans="1:15" s="2" customFormat="1" ht="20.25" customHeight="1">
      <c r="A87" s="19"/>
      <c r="B87" s="10" t="s">
        <v>15</v>
      </c>
      <c r="C87" s="11"/>
      <c r="D87" s="20">
        <f>SUM(E87:L87)</f>
        <v>12036.1</v>
      </c>
      <c r="E87" s="20">
        <v>8020.5</v>
      </c>
      <c r="F87" s="20">
        <v>4015.6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10"/>
      <c r="N87" s="17"/>
      <c r="O87" s="18"/>
    </row>
    <row r="88" spans="1:15" s="2" customFormat="1" ht="20.25" customHeight="1">
      <c r="A88" s="19"/>
      <c r="B88" s="10" t="s">
        <v>16</v>
      </c>
      <c r="C88" s="11"/>
      <c r="D88" s="20">
        <f>SUM(E88:L88)</f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10"/>
      <c r="N88" s="17"/>
      <c r="O88" s="18"/>
    </row>
    <row r="89" spans="1:15" s="2" customFormat="1" ht="56.25" customHeight="1">
      <c r="A89" s="40" t="s">
        <v>57</v>
      </c>
      <c r="B89" s="10" t="s">
        <v>58</v>
      </c>
      <c r="C89" s="10" t="s">
        <v>51</v>
      </c>
      <c r="D89" s="20">
        <f>D90+D91+D92+D93</f>
        <v>0</v>
      </c>
      <c r="E89" s="20">
        <f>SUM(E90:E93)</f>
        <v>0</v>
      </c>
      <c r="F89" s="20">
        <f>SUM(F90:F93)</f>
        <v>0</v>
      </c>
      <c r="G89" s="20">
        <f>G90+G91+G92+G93</f>
        <v>0</v>
      </c>
      <c r="H89" s="20">
        <v>0</v>
      </c>
      <c r="I89" s="20">
        <f>I90+I91+I92+I93</f>
        <v>0</v>
      </c>
      <c r="J89" s="20">
        <f>J90+J91+J92+J93</f>
        <v>0</v>
      </c>
      <c r="K89" s="20">
        <f>K90+K91+K92+K93</f>
        <v>0</v>
      </c>
      <c r="L89" s="20">
        <f>L90+L91+L92+L93</f>
        <v>0</v>
      </c>
      <c r="M89" s="10"/>
      <c r="N89" s="17"/>
      <c r="O89" s="18"/>
    </row>
    <row r="90" spans="1:15" s="2" customFormat="1" ht="20.25" customHeight="1">
      <c r="A90" s="19"/>
      <c r="B90" s="10" t="s">
        <v>13</v>
      </c>
      <c r="C90" s="11"/>
      <c r="D90" s="20">
        <f>SUM(E90:L90)</f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10"/>
      <c r="N90" s="17"/>
      <c r="O90" s="18"/>
    </row>
    <row r="91" spans="1:15" s="2" customFormat="1" ht="20.25" customHeight="1">
      <c r="A91" s="19"/>
      <c r="B91" s="10" t="s">
        <v>14</v>
      </c>
      <c r="C91" s="11"/>
      <c r="D91" s="20">
        <f>SUM(E91:L91)</f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10"/>
      <c r="N91" s="17"/>
      <c r="O91" s="18"/>
    </row>
    <row r="92" spans="1:15" s="2" customFormat="1" ht="20.25" customHeight="1">
      <c r="A92" s="19"/>
      <c r="B92" s="10" t="s">
        <v>15</v>
      </c>
      <c r="C92" s="11"/>
      <c r="D92" s="20">
        <f>SUM(E92:L92)</f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0"/>
      <c r="N92" s="17"/>
      <c r="O92" s="18"/>
    </row>
    <row r="93" spans="1:15" s="2" customFormat="1" ht="20.25" customHeight="1">
      <c r="A93" s="19"/>
      <c r="B93" s="10" t="s">
        <v>16</v>
      </c>
      <c r="C93" s="11"/>
      <c r="D93" s="20">
        <f>SUM(E93:L93)</f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10"/>
      <c r="N93" s="17"/>
      <c r="O93" s="18"/>
    </row>
    <row r="94" spans="1:15" s="2" customFormat="1" ht="57.75" customHeight="1">
      <c r="A94" s="19" t="s">
        <v>59</v>
      </c>
      <c r="B94" s="9" t="s">
        <v>29</v>
      </c>
      <c r="C94" s="11"/>
      <c r="D94" s="20">
        <f aca="true" t="shared" si="20" ref="D94:L94">SUM(D95+D96+D97+D98)</f>
        <v>0</v>
      </c>
      <c r="E94" s="20">
        <f t="shared" si="20"/>
        <v>0</v>
      </c>
      <c r="F94" s="20">
        <f t="shared" si="20"/>
        <v>0</v>
      </c>
      <c r="G94" s="20">
        <f t="shared" si="20"/>
        <v>0</v>
      </c>
      <c r="H94" s="20">
        <f t="shared" si="20"/>
        <v>0</v>
      </c>
      <c r="I94" s="20">
        <f t="shared" si="20"/>
        <v>0</v>
      </c>
      <c r="J94" s="20">
        <f t="shared" si="20"/>
        <v>0</v>
      </c>
      <c r="K94" s="20">
        <f t="shared" si="20"/>
        <v>0</v>
      </c>
      <c r="L94" s="20">
        <f t="shared" si="20"/>
        <v>0</v>
      </c>
      <c r="M94" s="10"/>
      <c r="N94" s="17"/>
      <c r="O94" s="18"/>
    </row>
    <row r="95" spans="1:15" s="2" customFormat="1" ht="20.25" customHeight="1">
      <c r="A95" s="19"/>
      <c r="B95" s="10" t="s">
        <v>13</v>
      </c>
      <c r="C95" s="11"/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10"/>
      <c r="N95" s="17"/>
      <c r="O95" s="18"/>
    </row>
    <row r="96" spans="1:15" s="2" customFormat="1" ht="20.25" customHeight="1">
      <c r="A96" s="19"/>
      <c r="B96" s="10" t="s">
        <v>14</v>
      </c>
      <c r="C96" s="11"/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10"/>
      <c r="N96" s="17"/>
      <c r="O96" s="18"/>
    </row>
    <row r="97" spans="1:15" s="2" customFormat="1" ht="20.25" customHeight="1">
      <c r="A97" s="19"/>
      <c r="B97" s="10" t="s">
        <v>15</v>
      </c>
      <c r="C97" s="11"/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10"/>
      <c r="N97" s="17"/>
      <c r="O97" s="18"/>
    </row>
    <row r="98" spans="1:15" s="2" customFormat="1" ht="20.25" customHeight="1">
      <c r="A98" s="19"/>
      <c r="B98" s="10" t="s">
        <v>16</v>
      </c>
      <c r="C98" s="11"/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10"/>
      <c r="N98" s="17"/>
      <c r="O98" s="18"/>
    </row>
    <row r="99" spans="1:15" s="2" customFormat="1" ht="38.25" customHeight="1">
      <c r="A99" s="19" t="s">
        <v>60</v>
      </c>
      <c r="B99" s="9" t="s">
        <v>61</v>
      </c>
      <c r="C99" s="11"/>
      <c r="D99" s="20">
        <f>SUM(D100:D103)</f>
        <v>3603.39998</v>
      </c>
      <c r="E99" s="20">
        <f aca="true" t="shared" si="21" ref="E99:L99">SUM(E100+E101+E102+E103)</f>
        <v>3078.39998</v>
      </c>
      <c r="F99" s="20">
        <f t="shared" si="21"/>
        <v>75</v>
      </c>
      <c r="G99" s="20">
        <f t="shared" si="21"/>
        <v>75</v>
      </c>
      <c r="H99" s="20">
        <f t="shared" si="21"/>
        <v>75</v>
      </c>
      <c r="I99" s="20">
        <f t="shared" si="21"/>
        <v>75</v>
      </c>
      <c r="J99" s="20">
        <f t="shared" si="21"/>
        <v>75</v>
      </c>
      <c r="K99" s="20">
        <f t="shared" si="21"/>
        <v>75</v>
      </c>
      <c r="L99" s="20">
        <f t="shared" si="21"/>
        <v>75</v>
      </c>
      <c r="M99" s="10"/>
      <c r="N99" s="17"/>
      <c r="O99" s="18"/>
    </row>
    <row r="100" spans="1:15" s="2" customFormat="1" ht="20.25" customHeight="1">
      <c r="A100" s="19"/>
      <c r="B100" s="10" t="s">
        <v>13</v>
      </c>
      <c r="C100" s="11"/>
      <c r="D100" s="20">
        <f>D107+D113</f>
        <v>0</v>
      </c>
      <c r="E100" s="20">
        <f>SUM(E107+E113)</f>
        <v>0</v>
      </c>
      <c r="F100" s="20">
        <f>SUM(F107+F113)</f>
        <v>0</v>
      </c>
      <c r="G100" s="20">
        <f>SUM(G107+G113)</f>
        <v>0</v>
      </c>
      <c r="H100" s="20">
        <f>SUM(H107+H113)</f>
        <v>0</v>
      </c>
      <c r="I100" s="20">
        <f>SUM(I107+I113)</f>
        <v>0</v>
      </c>
      <c r="J100" s="20">
        <f>SUM(J107+J113)</f>
        <v>0</v>
      </c>
      <c r="K100" s="20">
        <f>SUM(K107+K113)</f>
        <v>0</v>
      </c>
      <c r="L100" s="20">
        <f>SUM(L107+L113)</f>
        <v>0</v>
      </c>
      <c r="M100" s="10"/>
      <c r="N100" s="17"/>
      <c r="O100" s="18"/>
    </row>
    <row r="101" spans="1:15" s="2" customFormat="1" ht="20.25" customHeight="1">
      <c r="A101" s="19"/>
      <c r="B101" s="10" t="s">
        <v>14</v>
      </c>
      <c r="C101" s="11"/>
      <c r="D101" s="20">
        <f>D108+D114</f>
        <v>0</v>
      </c>
      <c r="E101" s="20">
        <f>SUM(E108+E114)</f>
        <v>0</v>
      </c>
      <c r="F101" s="20">
        <f>SUM(F108+F114)</f>
        <v>0</v>
      </c>
      <c r="G101" s="20">
        <f>SUM(G108+G114)</f>
        <v>0</v>
      </c>
      <c r="H101" s="20">
        <f>SUM(H108+H114)</f>
        <v>0</v>
      </c>
      <c r="I101" s="20">
        <f>SUM(I108+I114)</f>
        <v>0</v>
      </c>
      <c r="J101" s="20">
        <f>SUM(J108+J114)</f>
        <v>0</v>
      </c>
      <c r="K101" s="20">
        <f>SUM(K108+K114)</f>
        <v>0</v>
      </c>
      <c r="L101" s="20">
        <f>SUM(L108+L114)</f>
        <v>0</v>
      </c>
      <c r="M101" s="10"/>
      <c r="N101" s="17"/>
      <c r="O101" s="18"/>
    </row>
    <row r="102" spans="1:15" s="2" customFormat="1" ht="20.25" customHeight="1">
      <c r="A102" s="19"/>
      <c r="B102" s="10" t="s">
        <v>15</v>
      </c>
      <c r="C102" s="11"/>
      <c r="D102" s="20">
        <f>D109+D115</f>
        <v>3603.39998</v>
      </c>
      <c r="E102" s="20">
        <f>SUM(E109+E115)</f>
        <v>3078.39998</v>
      </c>
      <c r="F102" s="20">
        <f>SUM(F109+F115)</f>
        <v>75</v>
      </c>
      <c r="G102" s="20">
        <f>SUM(G109+G115)</f>
        <v>75</v>
      </c>
      <c r="H102" s="20">
        <f>H109+H115</f>
        <v>75</v>
      </c>
      <c r="I102" s="20">
        <f>SUM(I109+I115)</f>
        <v>75</v>
      </c>
      <c r="J102" s="20">
        <f>SUM(J109+J115)</f>
        <v>75</v>
      </c>
      <c r="K102" s="20">
        <f>SUM(K109+K115)</f>
        <v>75</v>
      </c>
      <c r="L102" s="20">
        <f>SUM(L109+L115)</f>
        <v>75</v>
      </c>
      <c r="M102" s="10"/>
      <c r="N102" s="17"/>
      <c r="O102" s="18"/>
    </row>
    <row r="103" spans="1:15" s="2" customFormat="1" ht="20.25" customHeight="1">
      <c r="A103" s="19"/>
      <c r="B103" s="10" t="s">
        <v>16</v>
      </c>
      <c r="C103" s="11"/>
      <c r="D103" s="20">
        <f>D110+D116</f>
        <v>0</v>
      </c>
      <c r="E103" s="20">
        <f>SUM(E110+E116)</f>
        <v>0</v>
      </c>
      <c r="F103" s="20">
        <f>SUM(F110+F116)</f>
        <v>0</v>
      </c>
      <c r="G103" s="20">
        <f>SUM(G110+G116)</f>
        <v>0</v>
      </c>
      <c r="H103" s="20">
        <f>SUM(H110+H116)</f>
        <v>0</v>
      </c>
      <c r="I103" s="20">
        <f>SUM(I110+I116)</f>
        <v>0</v>
      </c>
      <c r="J103" s="20">
        <f>SUM(J110+J116)</f>
        <v>0</v>
      </c>
      <c r="K103" s="20">
        <f>SUM(K110+K116)</f>
        <v>0</v>
      </c>
      <c r="L103" s="20">
        <f>SUM(L110+L116)</f>
        <v>0</v>
      </c>
      <c r="M103" s="10"/>
      <c r="N103" s="17"/>
      <c r="O103" s="18"/>
    </row>
    <row r="104" spans="1:15" s="2" customFormat="1" ht="22.5" customHeight="1">
      <c r="A104" s="24"/>
      <c r="B104" s="24"/>
      <c r="C104" s="57" t="s">
        <v>62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17"/>
      <c r="O104" s="18"/>
    </row>
    <row r="105" spans="1:15" s="2" customFormat="1" ht="24.75" customHeight="1">
      <c r="A105" s="24"/>
      <c r="B105" s="24"/>
      <c r="C105" s="56" t="s">
        <v>63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17"/>
      <c r="O105" s="18"/>
    </row>
    <row r="106" spans="1:15" s="2" customFormat="1" ht="98.25" customHeight="1">
      <c r="A106" s="19" t="s">
        <v>64</v>
      </c>
      <c r="B106" s="9" t="s">
        <v>65</v>
      </c>
      <c r="C106" s="9" t="s">
        <v>51</v>
      </c>
      <c r="D106" s="26">
        <f aca="true" t="shared" si="22" ref="D106:L106">SUM(D107:D110)</f>
        <v>1499.22</v>
      </c>
      <c r="E106" s="26">
        <f t="shared" si="22"/>
        <v>1499.22</v>
      </c>
      <c r="F106" s="26">
        <f t="shared" si="22"/>
        <v>0</v>
      </c>
      <c r="G106" s="26">
        <f t="shared" si="22"/>
        <v>0</v>
      </c>
      <c r="H106" s="26">
        <f t="shared" si="22"/>
        <v>0</v>
      </c>
      <c r="I106" s="26">
        <f t="shared" si="22"/>
        <v>0</v>
      </c>
      <c r="J106" s="26">
        <f t="shared" si="22"/>
        <v>0</v>
      </c>
      <c r="K106" s="26">
        <f t="shared" si="22"/>
        <v>0</v>
      </c>
      <c r="L106" s="26">
        <f t="shared" si="22"/>
        <v>0</v>
      </c>
      <c r="M106" s="9" t="s">
        <v>66</v>
      </c>
      <c r="N106" s="17"/>
      <c r="O106" s="18"/>
    </row>
    <row r="107" spans="1:15" s="2" customFormat="1" ht="19.5" customHeight="1">
      <c r="A107" s="24"/>
      <c r="B107" s="28" t="s">
        <v>13</v>
      </c>
      <c r="C107" s="11"/>
      <c r="D107" s="20">
        <f>SUM(E107:L107)</f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10"/>
      <c r="N107" s="17"/>
      <c r="O107" s="18"/>
    </row>
    <row r="108" spans="1:15" s="2" customFormat="1" ht="19.5" customHeight="1">
      <c r="A108" s="24"/>
      <c r="B108" s="28" t="s">
        <v>14</v>
      </c>
      <c r="C108" s="11"/>
      <c r="D108" s="20">
        <f>SUM(E108:L108)</f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10"/>
      <c r="N108" s="17"/>
      <c r="O108" s="18"/>
    </row>
    <row r="109" spans="1:15" s="2" customFormat="1" ht="18.75" customHeight="1">
      <c r="A109" s="24"/>
      <c r="B109" s="28" t="s">
        <v>15</v>
      </c>
      <c r="C109" s="11"/>
      <c r="D109" s="20">
        <f>SUM(E109:L109)</f>
        <v>1499.22</v>
      </c>
      <c r="E109" s="20">
        <v>1499.22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0"/>
      <c r="N109" s="17"/>
      <c r="O109" s="18"/>
    </row>
    <row r="110" spans="1:15" s="2" customFormat="1" ht="18.75" customHeight="1">
      <c r="A110" s="24"/>
      <c r="B110" s="28" t="s">
        <v>37</v>
      </c>
      <c r="C110" s="41"/>
      <c r="D110" s="26">
        <f>SUM(E110:L110)</f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9"/>
      <c r="N110" s="17"/>
      <c r="O110" s="18"/>
    </row>
    <row r="111" spans="1:15" s="2" customFormat="1" ht="30" customHeight="1">
      <c r="A111" s="19"/>
      <c r="B111" s="10"/>
      <c r="C111" s="56" t="s">
        <v>67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17"/>
      <c r="O111" s="18"/>
    </row>
    <row r="112" spans="1:15" s="2" customFormat="1" ht="68.25" customHeight="1">
      <c r="A112" s="19" t="s">
        <v>68</v>
      </c>
      <c r="B112" s="9" t="s">
        <v>69</v>
      </c>
      <c r="C112" s="9" t="s">
        <v>70</v>
      </c>
      <c r="D112" s="26">
        <f aca="true" t="shared" si="23" ref="D112:L112">SUM(D113:D116)</f>
        <v>2104.17998</v>
      </c>
      <c r="E112" s="26">
        <f t="shared" si="23"/>
        <v>1579.17998</v>
      </c>
      <c r="F112" s="26">
        <f t="shared" si="23"/>
        <v>75</v>
      </c>
      <c r="G112" s="26">
        <f t="shared" si="23"/>
        <v>75</v>
      </c>
      <c r="H112" s="26">
        <f t="shared" si="23"/>
        <v>75</v>
      </c>
      <c r="I112" s="26">
        <f t="shared" si="23"/>
        <v>75</v>
      </c>
      <c r="J112" s="26">
        <f t="shared" si="23"/>
        <v>75</v>
      </c>
      <c r="K112" s="26">
        <f t="shared" si="23"/>
        <v>75</v>
      </c>
      <c r="L112" s="26">
        <f t="shared" si="23"/>
        <v>75</v>
      </c>
      <c r="M112" s="9"/>
      <c r="N112" s="17"/>
      <c r="O112" s="18"/>
    </row>
    <row r="113" spans="1:15" s="2" customFormat="1" ht="18.75" customHeight="1">
      <c r="A113" s="19"/>
      <c r="B113" s="10" t="s">
        <v>13</v>
      </c>
      <c r="C113" s="11"/>
      <c r="D113" s="20">
        <f>SUM(E113:L113)</f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10"/>
      <c r="N113" s="17"/>
      <c r="O113" s="18"/>
    </row>
    <row r="114" spans="1:15" s="2" customFormat="1" ht="18.75" customHeight="1">
      <c r="A114" s="19"/>
      <c r="B114" s="10" t="s">
        <v>14</v>
      </c>
      <c r="C114" s="11"/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10"/>
      <c r="N114" s="17"/>
      <c r="O114" s="18"/>
    </row>
    <row r="115" spans="1:15" s="2" customFormat="1" ht="18.75" customHeight="1">
      <c r="A115" s="19"/>
      <c r="B115" s="10" t="s">
        <v>15</v>
      </c>
      <c r="C115" s="11"/>
      <c r="D115" s="20">
        <f>SUM(E115:L115)</f>
        <v>2104.17998</v>
      </c>
      <c r="E115" s="20">
        <f>70+5+1000+504.17998</f>
        <v>1579.17998</v>
      </c>
      <c r="F115" s="20">
        <v>75</v>
      </c>
      <c r="G115" s="20">
        <v>75</v>
      </c>
      <c r="H115" s="20">
        <v>75</v>
      </c>
      <c r="I115" s="20">
        <v>75</v>
      </c>
      <c r="J115" s="20">
        <v>75</v>
      </c>
      <c r="K115" s="20">
        <v>75</v>
      </c>
      <c r="L115" s="20">
        <v>75</v>
      </c>
      <c r="M115" s="10"/>
      <c r="N115" s="17"/>
      <c r="O115" s="18"/>
    </row>
    <row r="116" spans="1:15" s="2" customFormat="1" ht="20.25" customHeight="1">
      <c r="A116" s="19"/>
      <c r="B116" s="10" t="s">
        <v>16</v>
      </c>
      <c r="C116" s="11"/>
      <c r="D116" s="20">
        <f>SUM(E116:L116)</f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0"/>
      <c r="N116" s="17"/>
      <c r="O116" s="18"/>
    </row>
    <row r="117" spans="1:15" s="2" customFormat="1" ht="78" customHeight="1">
      <c r="A117" s="12" t="s">
        <v>71</v>
      </c>
      <c r="B117" s="13" t="s">
        <v>72</v>
      </c>
      <c r="C117" s="42"/>
      <c r="D117" s="15">
        <f aca="true" t="shared" si="24" ref="D117:L117">SUM(D118:D121)</f>
        <v>144054.96799999996</v>
      </c>
      <c r="E117" s="15">
        <f t="shared" si="24"/>
        <v>51846.796</v>
      </c>
      <c r="F117" s="15">
        <f t="shared" si="24"/>
        <v>23231.996</v>
      </c>
      <c r="G117" s="15">
        <f t="shared" si="24"/>
        <v>11697.696</v>
      </c>
      <c r="H117" s="15">
        <f t="shared" si="24"/>
        <v>11455.696</v>
      </c>
      <c r="I117" s="15">
        <f t="shared" si="24"/>
        <v>11455.696</v>
      </c>
      <c r="J117" s="15">
        <f t="shared" si="24"/>
        <v>11455.696</v>
      </c>
      <c r="K117" s="15">
        <f t="shared" si="24"/>
        <v>11455.696</v>
      </c>
      <c r="L117" s="15">
        <f t="shared" si="24"/>
        <v>11455.696</v>
      </c>
      <c r="M117" s="16"/>
      <c r="N117" s="17"/>
      <c r="O117" s="18"/>
    </row>
    <row r="118" spans="1:15" s="2" customFormat="1" ht="18.75" customHeight="1">
      <c r="A118" s="19"/>
      <c r="B118" s="10" t="s">
        <v>13</v>
      </c>
      <c r="C118" s="11"/>
      <c r="D118" s="20">
        <f>SUM(D123+D133+D138)</f>
        <v>0</v>
      </c>
      <c r="E118" s="20">
        <f>SUM(E123+E133+E138)</f>
        <v>0</v>
      </c>
      <c r="F118" s="20">
        <f>SUM(F123+F133+F138)</f>
        <v>0</v>
      </c>
      <c r="G118" s="20">
        <f>SUM(G123+G133+G138)</f>
        <v>0</v>
      </c>
      <c r="H118" s="20">
        <f>SUM(H123+H133+H138)</f>
        <v>0</v>
      </c>
      <c r="I118" s="20">
        <f>SUM(I123+I133+I138)</f>
        <v>0</v>
      </c>
      <c r="J118" s="20">
        <f>SUM(J123+J133+J138)</f>
        <v>0</v>
      </c>
      <c r="K118" s="20">
        <f>SUM(K123+K133+K138)</f>
        <v>0</v>
      </c>
      <c r="L118" s="20">
        <f>SUM(L123+L133+L138)</f>
        <v>0</v>
      </c>
      <c r="M118" s="10"/>
      <c r="N118" s="17"/>
      <c r="O118" s="18"/>
    </row>
    <row r="119" spans="1:15" s="2" customFormat="1" ht="18.75" customHeight="1">
      <c r="A119" s="19"/>
      <c r="B119" s="10" t="s">
        <v>14</v>
      </c>
      <c r="C119" s="11"/>
      <c r="D119" s="20">
        <f>SUM(D124+D134+D139)</f>
        <v>672.8</v>
      </c>
      <c r="E119" s="20">
        <f>SUM(E124+E134+E139)</f>
        <v>191.1</v>
      </c>
      <c r="F119" s="20">
        <f>SUM(F124+F134+F139)</f>
        <v>239.7</v>
      </c>
      <c r="G119" s="20">
        <f>SUM(G124+G134+G139)</f>
        <v>242</v>
      </c>
      <c r="H119" s="20">
        <f>SUM(H124+H134+H139)</f>
        <v>0</v>
      </c>
      <c r="I119" s="20">
        <f>SUM(I124+I134+I139)</f>
        <v>0</v>
      </c>
      <c r="J119" s="20">
        <f>SUM(J124+J134+J139)</f>
        <v>0</v>
      </c>
      <c r="K119" s="20">
        <f>SUM(K124+K134+K139)</f>
        <v>0</v>
      </c>
      <c r="L119" s="20">
        <f>SUM(L124+L134+L139)</f>
        <v>0</v>
      </c>
      <c r="M119" s="10"/>
      <c r="N119" s="17"/>
      <c r="O119" s="18"/>
    </row>
    <row r="120" spans="1:15" s="2" customFormat="1" ht="18.75" customHeight="1">
      <c r="A120" s="19"/>
      <c r="B120" s="10" t="s">
        <v>15</v>
      </c>
      <c r="C120" s="11"/>
      <c r="D120" s="20">
        <f>SUM(D125+D135+D140)</f>
        <v>143382.16799999998</v>
      </c>
      <c r="E120" s="20">
        <f>SUM(E125+E135+E140)</f>
        <v>51655.696</v>
      </c>
      <c r="F120" s="20">
        <f>SUM(F125+F135+F140)</f>
        <v>22992.296</v>
      </c>
      <c r="G120" s="20">
        <f>SUM(G125+G135+G140)</f>
        <v>11455.696</v>
      </c>
      <c r="H120" s="20">
        <f>SUM(H125+H135+H140)</f>
        <v>11455.696</v>
      </c>
      <c r="I120" s="20">
        <f>SUM(I125+I135+I140)</f>
        <v>11455.696</v>
      </c>
      <c r="J120" s="20">
        <f>SUM(J125+J135+J140)</f>
        <v>11455.696</v>
      </c>
      <c r="K120" s="20">
        <f>SUM(K125+K135+K140)</f>
        <v>11455.696</v>
      </c>
      <c r="L120" s="20">
        <f>SUM(L125+L135+L140)</f>
        <v>11455.696</v>
      </c>
      <c r="M120" s="10"/>
      <c r="N120" s="17"/>
      <c r="O120" s="18"/>
    </row>
    <row r="121" spans="1:15" s="2" customFormat="1" ht="21.75" customHeight="1">
      <c r="A121" s="19"/>
      <c r="B121" s="10" t="s">
        <v>16</v>
      </c>
      <c r="C121" s="11"/>
      <c r="D121" s="20">
        <f>SUM(D126+D136+D141)</f>
        <v>0</v>
      </c>
      <c r="E121" s="20">
        <f>SUM(E126+E136+E141)</f>
        <v>0</v>
      </c>
      <c r="F121" s="20">
        <f>SUM(F126+F136+F141)</f>
        <v>0</v>
      </c>
      <c r="G121" s="20">
        <f>SUM(G126+G136+G141)</f>
        <v>0</v>
      </c>
      <c r="H121" s="20">
        <f>SUM(H126+H136+H141)</f>
        <v>0</v>
      </c>
      <c r="I121" s="20">
        <f>SUM(I126+I136+I141)</f>
        <v>0</v>
      </c>
      <c r="J121" s="20">
        <f>SUM(J126+J136+J141)</f>
        <v>0</v>
      </c>
      <c r="K121" s="20">
        <f>SUM(K126+K136+K141)</f>
        <v>0</v>
      </c>
      <c r="L121" s="20">
        <f>SUM(L126+L136+L141)</f>
        <v>0</v>
      </c>
      <c r="M121" s="10"/>
      <c r="N121" s="17"/>
      <c r="O121" s="18"/>
    </row>
    <row r="122" spans="1:15" s="2" customFormat="1" ht="49.5" customHeight="1">
      <c r="A122" s="19" t="s">
        <v>73</v>
      </c>
      <c r="B122" s="9" t="s">
        <v>27</v>
      </c>
      <c r="C122" s="11"/>
      <c r="D122" s="20">
        <f aca="true" t="shared" si="25" ref="D122:L122">SUM(D123+D124+D125+D126)</f>
        <v>51536.6</v>
      </c>
      <c r="E122" s="20">
        <f t="shared" si="25"/>
        <v>40000</v>
      </c>
      <c r="F122" s="20">
        <f t="shared" si="25"/>
        <v>11536.6</v>
      </c>
      <c r="G122" s="20">
        <f t="shared" si="25"/>
        <v>0</v>
      </c>
      <c r="H122" s="20">
        <f t="shared" si="25"/>
        <v>0</v>
      </c>
      <c r="I122" s="20">
        <f t="shared" si="25"/>
        <v>0</v>
      </c>
      <c r="J122" s="20">
        <f t="shared" si="25"/>
        <v>0</v>
      </c>
      <c r="K122" s="20">
        <f t="shared" si="25"/>
        <v>0</v>
      </c>
      <c r="L122" s="20">
        <f t="shared" si="25"/>
        <v>0</v>
      </c>
      <c r="M122" s="10"/>
      <c r="N122" s="17"/>
      <c r="O122" s="18"/>
    </row>
    <row r="123" spans="1:15" s="2" customFormat="1" ht="18.75" customHeight="1">
      <c r="A123" s="19"/>
      <c r="B123" s="10" t="s">
        <v>13</v>
      </c>
      <c r="C123" s="11"/>
      <c r="D123" s="20">
        <f>D128</f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10"/>
      <c r="N123" s="17"/>
      <c r="O123" s="18"/>
    </row>
    <row r="124" spans="1:15" s="2" customFormat="1" ht="18" customHeight="1">
      <c r="A124" s="19"/>
      <c r="B124" s="10" t="s">
        <v>14</v>
      </c>
      <c r="C124" s="11"/>
      <c r="D124" s="20">
        <f>D129</f>
        <v>0</v>
      </c>
      <c r="E124" s="20">
        <f>E129</f>
        <v>0</v>
      </c>
      <c r="F124" s="20">
        <f>F129</f>
        <v>0</v>
      </c>
      <c r="G124" s="20">
        <f>G129</f>
        <v>0</v>
      </c>
      <c r="H124" s="20">
        <f>H129</f>
        <v>0</v>
      </c>
      <c r="I124" s="20">
        <f>I129</f>
        <v>0</v>
      </c>
      <c r="J124" s="20">
        <f>J129</f>
        <v>0</v>
      </c>
      <c r="K124" s="20">
        <f>K129</f>
        <v>0</v>
      </c>
      <c r="L124" s="20">
        <f>L129</f>
        <v>0</v>
      </c>
      <c r="M124" s="10"/>
      <c r="N124" s="17"/>
      <c r="O124" s="18"/>
    </row>
    <row r="125" spans="1:15" s="2" customFormat="1" ht="18.75" customHeight="1">
      <c r="A125" s="19"/>
      <c r="B125" s="10" t="s">
        <v>15</v>
      </c>
      <c r="C125" s="11"/>
      <c r="D125" s="20">
        <f>D130</f>
        <v>51536.6</v>
      </c>
      <c r="E125" s="20">
        <f>E130</f>
        <v>40000</v>
      </c>
      <c r="F125" s="20">
        <f>F130</f>
        <v>11536.6</v>
      </c>
      <c r="G125" s="20">
        <f>G130</f>
        <v>0</v>
      </c>
      <c r="H125" s="20">
        <f>H130</f>
        <v>0</v>
      </c>
      <c r="I125" s="20">
        <f>I130</f>
        <v>0</v>
      </c>
      <c r="J125" s="20">
        <f>J130</f>
        <v>0</v>
      </c>
      <c r="K125" s="20">
        <f>K130</f>
        <v>0</v>
      </c>
      <c r="L125" s="20">
        <f>L130</f>
        <v>0</v>
      </c>
      <c r="M125" s="10"/>
      <c r="N125" s="17"/>
      <c r="O125" s="18"/>
    </row>
    <row r="126" spans="1:15" s="2" customFormat="1" ht="18.75" customHeight="1">
      <c r="A126" s="19"/>
      <c r="B126" s="10" t="s">
        <v>16</v>
      </c>
      <c r="C126" s="11"/>
      <c r="D126" s="20">
        <f>D131</f>
        <v>0</v>
      </c>
      <c r="E126" s="20">
        <f>E131</f>
        <v>0</v>
      </c>
      <c r="F126" s="20">
        <f>F131</f>
        <v>0</v>
      </c>
      <c r="G126" s="20">
        <f>G131</f>
        <v>0</v>
      </c>
      <c r="H126" s="20">
        <f>H131</f>
        <v>0</v>
      </c>
      <c r="I126" s="20">
        <f>I131</f>
        <v>0</v>
      </c>
      <c r="J126" s="20">
        <f>J131</f>
        <v>0</v>
      </c>
      <c r="K126" s="20">
        <f>K131</f>
        <v>0</v>
      </c>
      <c r="L126" s="20">
        <f>L131</f>
        <v>0</v>
      </c>
      <c r="M126" s="10"/>
      <c r="N126" s="17"/>
      <c r="O126" s="18"/>
    </row>
    <row r="127" spans="1:15" s="2" customFormat="1" ht="56.25" customHeight="1">
      <c r="A127" s="19" t="s">
        <v>74</v>
      </c>
      <c r="B127" s="10" t="s">
        <v>75</v>
      </c>
      <c r="C127" s="10" t="s">
        <v>51</v>
      </c>
      <c r="D127" s="26">
        <f>SUM(D128:D131)</f>
        <v>51536.6</v>
      </c>
      <c r="E127" s="26">
        <f>SUM(E128:E131)</f>
        <v>40000</v>
      </c>
      <c r="F127" s="26">
        <f>SUM(F128:F131)</f>
        <v>11536.6</v>
      </c>
      <c r="G127" s="26">
        <v>0</v>
      </c>
      <c r="H127" s="26">
        <f>SUM(H128:H131)</f>
        <v>0</v>
      </c>
      <c r="I127" s="26">
        <f>SUM(I128:I131)</f>
        <v>0</v>
      </c>
      <c r="J127" s="26">
        <f>SUM(J128:J131)</f>
        <v>0</v>
      </c>
      <c r="K127" s="26">
        <f>SUM(K128:K131)</f>
        <v>0</v>
      </c>
      <c r="L127" s="26">
        <f>SUM(L128:L131)</f>
        <v>0</v>
      </c>
      <c r="M127" s="9"/>
      <c r="N127" s="17"/>
      <c r="O127" s="18"/>
    </row>
    <row r="128" spans="1:15" s="2" customFormat="1" ht="20.25" customHeight="1">
      <c r="A128" s="19"/>
      <c r="B128" s="10" t="s">
        <v>13</v>
      </c>
      <c r="C128" s="11"/>
      <c r="D128" s="20">
        <f>SUM(E128:L128)</f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10"/>
      <c r="N128" s="17"/>
      <c r="O128" s="18"/>
    </row>
    <row r="129" spans="1:15" s="2" customFormat="1" ht="20.25" customHeight="1">
      <c r="A129" s="19"/>
      <c r="B129" s="10" t="s">
        <v>14</v>
      </c>
      <c r="C129" s="11"/>
      <c r="D129" s="20">
        <f>SUM(E129:L129)</f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10"/>
      <c r="N129" s="17"/>
      <c r="O129" s="18"/>
    </row>
    <row r="130" spans="1:15" s="2" customFormat="1" ht="20.25" customHeight="1">
      <c r="A130" s="19"/>
      <c r="B130" s="10" t="s">
        <v>15</v>
      </c>
      <c r="C130" s="11"/>
      <c r="D130" s="20">
        <f>SUM(E130:L130)</f>
        <v>51536.6</v>
      </c>
      <c r="E130" s="20">
        <v>40000</v>
      </c>
      <c r="F130" s="20">
        <v>11536.6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10"/>
      <c r="N130" s="17"/>
      <c r="O130" s="18"/>
    </row>
    <row r="131" spans="1:15" s="2" customFormat="1" ht="20.25" customHeight="1">
      <c r="A131" s="19"/>
      <c r="B131" s="10" t="s">
        <v>16</v>
      </c>
      <c r="C131" s="11"/>
      <c r="D131" s="20">
        <f>SUM(E131:L131)</f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10"/>
      <c r="N131" s="17"/>
      <c r="O131" s="18"/>
    </row>
    <row r="132" spans="1:15" s="2" customFormat="1" ht="69" customHeight="1">
      <c r="A132" s="19" t="s">
        <v>76</v>
      </c>
      <c r="B132" s="9" t="s">
        <v>29</v>
      </c>
      <c r="C132" s="11"/>
      <c r="D132" s="20">
        <f aca="true" t="shared" si="26" ref="D132:L132">SUM(D133+D134+D135+D136)</f>
        <v>0</v>
      </c>
      <c r="E132" s="20">
        <f t="shared" si="26"/>
        <v>0</v>
      </c>
      <c r="F132" s="20">
        <f t="shared" si="26"/>
        <v>0</v>
      </c>
      <c r="G132" s="20">
        <f t="shared" si="26"/>
        <v>0</v>
      </c>
      <c r="H132" s="20">
        <f t="shared" si="26"/>
        <v>0</v>
      </c>
      <c r="I132" s="20">
        <f t="shared" si="26"/>
        <v>0</v>
      </c>
      <c r="J132" s="20">
        <f t="shared" si="26"/>
        <v>0</v>
      </c>
      <c r="K132" s="20">
        <f t="shared" si="26"/>
        <v>0</v>
      </c>
      <c r="L132" s="20">
        <f t="shared" si="26"/>
        <v>0</v>
      </c>
      <c r="M132" s="10"/>
      <c r="N132" s="17"/>
      <c r="O132" s="18"/>
    </row>
    <row r="133" spans="1:15" s="2" customFormat="1" ht="22.5" customHeight="1">
      <c r="A133" s="19"/>
      <c r="B133" s="10" t="s">
        <v>13</v>
      </c>
      <c r="C133" s="11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0"/>
      <c r="N133" s="17"/>
      <c r="O133" s="18"/>
    </row>
    <row r="134" spans="1:15" s="2" customFormat="1" ht="18.75" customHeight="1">
      <c r="A134" s="19"/>
      <c r="B134" s="10" t="s">
        <v>14</v>
      </c>
      <c r="C134" s="11"/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0"/>
      <c r="N134" s="17"/>
      <c r="O134" s="18"/>
    </row>
    <row r="135" spans="1:15" s="2" customFormat="1" ht="18.75" customHeight="1">
      <c r="A135" s="19"/>
      <c r="B135" s="10" t="s">
        <v>15</v>
      </c>
      <c r="C135" s="11"/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0"/>
      <c r="N135" s="17"/>
      <c r="O135" s="18"/>
    </row>
    <row r="136" spans="1:15" s="2" customFormat="1" ht="18.75" customHeight="1">
      <c r="A136" s="19"/>
      <c r="B136" s="10" t="s">
        <v>16</v>
      </c>
      <c r="C136" s="11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0"/>
      <c r="N136" s="17"/>
      <c r="O136" s="18"/>
    </row>
    <row r="137" spans="1:15" s="2" customFormat="1" ht="40.5" customHeight="1">
      <c r="A137" s="19" t="s">
        <v>77</v>
      </c>
      <c r="B137" s="9" t="s">
        <v>78</v>
      </c>
      <c r="C137" s="11"/>
      <c r="D137" s="20">
        <f aca="true" t="shared" si="27" ref="D137:L137">SUM(D138+D139+D140+D141)</f>
        <v>92518.36799999999</v>
      </c>
      <c r="E137" s="20">
        <f t="shared" si="27"/>
        <v>11846.796000000004</v>
      </c>
      <c r="F137" s="20">
        <f t="shared" si="27"/>
        <v>11695.395999999999</v>
      </c>
      <c r="G137" s="20">
        <f t="shared" si="27"/>
        <v>11697.696</v>
      </c>
      <c r="H137" s="20">
        <f t="shared" si="27"/>
        <v>11455.696</v>
      </c>
      <c r="I137" s="20">
        <f t="shared" si="27"/>
        <v>11455.696</v>
      </c>
      <c r="J137" s="20">
        <f t="shared" si="27"/>
        <v>11455.696</v>
      </c>
      <c r="K137" s="20">
        <f t="shared" si="27"/>
        <v>11455.696</v>
      </c>
      <c r="L137" s="20">
        <f t="shared" si="27"/>
        <v>11455.696</v>
      </c>
      <c r="M137" s="10"/>
      <c r="N137" s="17"/>
      <c r="O137" s="18"/>
    </row>
    <row r="138" spans="1:15" s="2" customFormat="1" ht="27" customHeight="1">
      <c r="A138" s="19"/>
      <c r="B138" s="10" t="s">
        <v>13</v>
      </c>
      <c r="C138" s="11"/>
      <c r="D138" s="20">
        <f>SUM(D145)</f>
        <v>0</v>
      </c>
      <c r="E138" s="20">
        <f>SUM(E145)</f>
        <v>0</v>
      </c>
      <c r="F138" s="20">
        <f>SUM(F145)</f>
        <v>0</v>
      </c>
      <c r="G138" s="20">
        <f>SUM(G145)</f>
        <v>0</v>
      </c>
      <c r="H138" s="20">
        <f>SUM(H145)</f>
        <v>0</v>
      </c>
      <c r="I138" s="20">
        <f>SUM(I145)</f>
        <v>0</v>
      </c>
      <c r="J138" s="20">
        <f>SUM(J145)</f>
        <v>0</v>
      </c>
      <c r="K138" s="20">
        <f>SUM(K145)</f>
        <v>0</v>
      </c>
      <c r="L138" s="20">
        <f>SUM(L145)</f>
        <v>0</v>
      </c>
      <c r="M138" s="10"/>
      <c r="N138" s="17"/>
      <c r="O138" s="18"/>
    </row>
    <row r="139" spans="1:15" s="2" customFormat="1" ht="18.75" customHeight="1">
      <c r="A139" s="19"/>
      <c r="B139" s="10" t="s">
        <v>14</v>
      </c>
      <c r="C139" s="11"/>
      <c r="D139" s="20">
        <f>SUM(D146)</f>
        <v>672.8</v>
      </c>
      <c r="E139" s="20">
        <f>SUM(E146)</f>
        <v>191.1</v>
      </c>
      <c r="F139" s="20">
        <f>SUM(F146)</f>
        <v>239.7</v>
      </c>
      <c r="G139" s="20">
        <f>SUM(G146)</f>
        <v>242</v>
      </c>
      <c r="H139" s="20">
        <f>SUM(H146)</f>
        <v>0</v>
      </c>
      <c r="I139" s="20">
        <f>SUM(I146)</f>
        <v>0</v>
      </c>
      <c r="J139" s="20">
        <f>SUM(J146)</f>
        <v>0</v>
      </c>
      <c r="K139" s="20">
        <f>SUM(K146)</f>
        <v>0</v>
      </c>
      <c r="L139" s="20">
        <f>SUM(L146)</f>
        <v>0</v>
      </c>
      <c r="M139" s="10"/>
      <c r="N139" s="17"/>
      <c r="O139" s="18"/>
    </row>
    <row r="140" spans="1:15" s="2" customFormat="1" ht="18.75" customHeight="1">
      <c r="A140" s="19"/>
      <c r="B140" s="10" t="s">
        <v>15</v>
      </c>
      <c r="C140" s="11"/>
      <c r="D140" s="20">
        <f>SUM(D147)</f>
        <v>91845.56799999998</v>
      </c>
      <c r="E140" s="20">
        <f>SUM(E147)</f>
        <v>11655.696000000004</v>
      </c>
      <c r="F140" s="20">
        <f>SUM(F147)</f>
        <v>11455.695999999998</v>
      </c>
      <c r="G140" s="20">
        <f>SUM(G147)</f>
        <v>11455.696</v>
      </c>
      <c r="H140" s="20">
        <f>SUM(H147)</f>
        <v>11455.696</v>
      </c>
      <c r="I140" s="20">
        <f>SUM(I147)</f>
        <v>11455.696</v>
      </c>
      <c r="J140" s="20">
        <f>SUM(J147)</f>
        <v>11455.696</v>
      </c>
      <c r="K140" s="20">
        <f>SUM(K147)</f>
        <v>11455.696</v>
      </c>
      <c r="L140" s="20">
        <f>SUM(L147)</f>
        <v>11455.696</v>
      </c>
      <c r="M140" s="10"/>
      <c r="N140" s="17"/>
      <c r="O140" s="18"/>
    </row>
    <row r="141" spans="1:15" s="2" customFormat="1" ht="18.75" customHeight="1">
      <c r="A141" s="19"/>
      <c r="B141" s="10" t="s">
        <v>16</v>
      </c>
      <c r="C141" s="11"/>
      <c r="D141" s="20">
        <f>SUM(D148)</f>
        <v>0</v>
      </c>
      <c r="E141" s="20">
        <f>SUM(E148)</f>
        <v>0</v>
      </c>
      <c r="F141" s="20">
        <f>SUM(F148)</f>
        <v>0</v>
      </c>
      <c r="G141" s="20">
        <f>SUM(G148)</f>
        <v>0</v>
      </c>
      <c r="H141" s="20">
        <f>SUM(H148)</f>
        <v>0</v>
      </c>
      <c r="I141" s="20">
        <f>SUM(I148)</f>
        <v>0</v>
      </c>
      <c r="J141" s="20">
        <f>SUM(J148)</f>
        <v>0</v>
      </c>
      <c r="K141" s="20">
        <f>SUM(K148)</f>
        <v>0</v>
      </c>
      <c r="L141" s="20">
        <f>SUM(L148)</f>
        <v>0</v>
      </c>
      <c r="M141" s="10"/>
      <c r="N141" s="17"/>
      <c r="O141" s="18"/>
    </row>
    <row r="142" spans="1:15" s="2" customFormat="1" ht="18.75" customHeight="1">
      <c r="A142" s="24"/>
      <c r="B142" s="43"/>
      <c r="C142" s="57" t="s">
        <v>79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17"/>
      <c r="O142" s="18"/>
    </row>
    <row r="143" spans="1:15" s="2" customFormat="1" ht="27" customHeight="1">
      <c r="A143" s="24"/>
      <c r="B143" s="24"/>
      <c r="C143" s="56" t="s">
        <v>80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17"/>
      <c r="O143" s="18"/>
    </row>
    <row r="144" spans="1:15" s="2" customFormat="1" ht="66" customHeight="1">
      <c r="A144" s="19" t="s">
        <v>81</v>
      </c>
      <c r="B144" s="9" t="s">
        <v>82</v>
      </c>
      <c r="C144" s="10" t="s">
        <v>83</v>
      </c>
      <c r="D144" s="26">
        <f aca="true" t="shared" si="28" ref="D144:L144">SUM(D145:D148)</f>
        <v>92518.36799999999</v>
      </c>
      <c r="E144" s="26">
        <f t="shared" si="28"/>
        <v>11846.796000000004</v>
      </c>
      <c r="F144" s="26">
        <f t="shared" si="28"/>
        <v>11695.395999999999</v>
      </c>
      <c r="G144" s="26">
        <f t="shared" si="28"/>
        <v>11697.696</v>
      </c>
      <c r="H144" s="26">
        <f t="shared" si="28"/>
        <v>11455.696</v>
      </c>
      <c r="I144" s="26">
        <f t="shared" si="28"/>
        <v>11455.696</v>
      </c>
      <c r="J144" s="26">
        <f t="shared" si="28"/>
        <v>11455.696</v>
      </c>
      <c r="K144" s="26">
        <f t="shared" si="28"/>
        <v>11455.696</v>
      </c>
      <c r="L144" s="26">
        <f t="shared" si="28"/>
        <v>11455.696</v>
      </c>
      <c r="M144" s="9" t="s">
        <v>84</v>
      </c>
      <c r="N144" s="17"/>
      <c r="O144" s="18"/>
    </row>
    <row r="145" spans="1:15" s="2" customFormat="1" ht="18" customHeight="1">
      <c r="A145" s="19"/>
      <c r="B145" s="10" t="s">
        <v>13</v>
      </c>
      <c r="C145" s="11"/>
      <c r="D145" s="20">
        <f>SUM(E145:L145)</f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10"/>
      <c r="N145" s="17"/>
      <c r="O145" s="18"/>
    </row>
    <row r="146" spans="1:15" s="2" customFormat="1" ht="18.75" customHeight="1">
      <c r="A146" s="19"/>
      <c r="B146" s="10" t="s">
        <v>14</v>
      </c>
      <c r="C146" s="11"/>
      <c r="D146" s="20">
        <f>SUM(E146:L146)</f>
        <v>672.8</v>
      </c>
      <c r="E146" s="20">
        <v>191.1</v>
      </c>
      <c r="F146" s="20">
        <v>239.7</v>
      </c>
      <c r="G146" s="20">
        <v>242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10"/>
      <c r="N146" s="17"/>
      <c r="O146" s="18"/>
    </row>
    <row r="147" spans="1:15" s="2" customFormat="1" ht="18.75" customHeight="1">
      <c r="A147" s="19"/>
      <c r="B147" s="10" t="s">
        <v>15</v>
      </c>
      <c r="C147" s="11"/>
      <c r="D147" s="20">
        <f>SUM(E147:L147)</f>
        <v>91845.56799999998</v>
      </c>
      <c r="E147" s="20">
        <f>51655.696-40000</f>
        <v>11655.696000000004</v>
      </c>
      <c r="F147" s="20">
        <f>22992.296-11536.6</f>
        <v>11455.695999999998</v>
      </c>
      <c r="G147" s="20">
        <v>11455.696</v>
      </c>
      <c r="H147" s="20">
        <v>11455.696</v>
      </c>
      <c r="I147" s="20">
        <v>11455.696</v>
      </c>
      <c r="J147" s="20">
        <v>11455.696</v>
      </c>
      <c r="K147" s="20">
        <v>11455.696</v>
      </c>
      <c r="L147" s="20">
        <v>11455.696</v>
      </c>
      <c r="M147" s="44"/>
      <c r="N147" s="17"/>
      <c r="O147" s="18"/>
    </row>
    <row r="148" spans="1:15" s="2" customFormat="1" ht="18.75" customHeight="1">
      <c r="A148" s="19"/>
      <c r="B148" s="10" t="s">
        <v>16</v>
      </c>
      <c r="C148" s="11"/>
      <c r="D148" s="20">
        <f>SUM(E148:L148)</f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10"/>
      <c r="N148" s="17"/>
      <c r="O148" s="18"/>
    </row>
    <row r="149" spans="1:15" s="2" customFormat="1" ht="84.75" customHeight="1">
      <c r="A149" s="12" t="s">
        <v>85</v>
      </c>
      <c r="B149" s="13" t="s">
        <v>86</v>
      </c>
      <c r="C149" s="42"/>
      <c r="D149" s="15">
        <f>SUM(E149:L149)</f>
        <v>75471.49600000001</v>
      </c>
      <c r="E149" s="15">
        <f>SUM(E154+E159+E164)</f>
        <v>32006.936999999998</v>
      </c>
      <c r="F149" s="15">
        <f>SUM(F154+F159+F164)</f>
        <v>26094.936999999998</v>
      </c>
      <c r="G149" s="15">
        <f>SUM(G154+G159+G164)</f>
        <v>2894.937</v>
      </c>
      <c r="H149" s="15">
        <f>SUM(H154+H159+H164)</f>
        <v>2894.937</v>
      </c>
      <c r="I149" s="15">
        <f>SUM(I154+I159+I164)</f>
        <v>2894.937</v>
      </c>
      <c r="J149" s="15">
        <f>SUM(J154+J159+J164)</f>
        <v>2894.937</v>
      </c>
      <c r="K149" s="15">
        <f>SUM(K154+K159+K164)</f>
        <v>2894.937</v>
      </c>
      <c r="L149" s="15">
        <f>SUM(L154+L159+L164)</f>
        <v>2894.937</v>
      </c>
      <c r="M149" s="16"/>
      <c r="N149" s="17"/>
      <c r="O149" s="18"/>
    </row>
    <row r="150" spans="1:15" s="2" customFormat="1" ht="18.75" customHeight="1">
      <c r="A150" s="19"/>
      <c r="B150" s="10" t="s">
        <v>13</v>
      </c>
      <c r="C150" s="11"/>
      <c r="D150" s="20">
        <f>SUM(D155+D160+D165)</f>
        <v>0</v>
      </c>
      <c r="E150" s="20">
        <f>SUM(E155+E160+E165)</f>
        <v>0</v>
      </c>
      <c r="F150" s="20">
        <f>SUM(F155+F160+F165)</f>
        <v>0</v>
      </c>
      <c r="G150" s="20">
        <f>SUM(G155+G160+G165)</f>
        <v>0</v>
      </c>
      <c r="H150" s="20">
        <f>SUM(H155+H160+H165)</f>
        <v>0</v>
      </c>
      <c r="I150" s="20">
        <f>SUM(I155+I160+I165)</f>
        <v>0</v>
      </c>
      <c r="J150" s="20">
        <f>SUM(J155+J160+J165)</f>
        <v>0</v>
      </c>
      <c r="K150" s="20">
        <f>SUM(K155+K160+K165)</f>
        <v>0</v>
      </c>
      <c r="L150" s="20">
        <f>SUM(L155+L160+L165)</f>
        <v>0</v>
      </c>
      <c r="M150" s="10"/>
      <c r="N150" s="17"/>
      <c r="O150" s="18"/>
    </row>
    <row r="151" spans="1:15" s="2" customFormat="1" ht="18" customHeight="1">
      <c r="A151" s="19"/>
      <c r="B151" s="10" t="s">
        <v>14</v>
      </c>
      <c r="C151" s="11"/>
      <c r="D151" s="20">
        <f>SUM(D156+D161+D166)</f>
        <v>0</v>
      </c>
      <c r="E151" s="20">
        <f>SUM(E156+E161+E166)</f>
        <v>0</v>
      </c>
      <c r="F151" s="20">
        <f>SUM(F156+F161+F166)</f>
        <v>0</v>
      </c>
      <c r="G151" s="20">
        <f>SUM(G156+G161+G166)</f>
        <v>0</v>
      </c>
      <c r="H151" s="20">
        <f>SUM(H156+H161+H166)</f>
        <v>0</v>
      </c>
      <c r="I151" s="20">
        <f>SUM(I156+I161+I166)</f>
        <v>0</v>
      </c>
      <c r="J151" s="20">
        <f>SUM(J156+J161+J166)</f>
        <v>0</v>
      </c>
      <c r="K151" s="20">
        <f>SUM(K156+K161+K166)</f>
        <v>0</v>
      </c>
      <c r="L151" s="20">
        <f>SUM(L156+L161+L166)</f>
        <v>0</v>
      </c>
      <c r="M151" s="10"/>
      <c r="N151" s="17"/>
      <c r="O151" s="18"/>
    </row>
    <row r="152" spans="1:15" s="2" customFormat="1" ht="18.75" customHeight="1">
      <c r="A152" s="19"/>
      <c r="B152" s="10" t="s">
        <v>15</v>
      </c>
      <c r="C152" s="11"/>
      <c r="D152" s="20">
        <f>SUM(E152:L152)</f>
        <v>75471.49600000001</v>
      </c>
      <c r="E152" s="20">
        <f>SUM(E157+E162+E167)</f>
        <v>32006.936999999998</v>
      </c>
      <c r="F152" s="20">
        <f>SUM(F157+F162+F167)</f>
        <v>26094.936999999998</v>
      </c>
      <c r="G152" s="20">
        <f>SUM(G157+G162+G167)</f>
        <v>2894.937</v>
      </c>
      <c r="H152" s="20">
        <f>SUM(H157+H162+H167)</f>
        <v>2894.937</v>
      </c>
      <c r="I152" s="20">
        <f>SUM(I157+I162+I167)</f>
        <v>2894.937</v>
      </c>
      <c r="J152" s="20">
        <f>SUM(J157+J162+J167)</f>
        <v>2894.937</v>
      </c>
      <c r="K152" s="20">
        <f>SUM(K157+K162+K167)</f>
        <v>2894.937</v>
      </c>
      <c r="L152" s="20">
        <f>SUM(L157+L162+L167)</f>
        <v>2894.937</v>
      </c>
      <c r="M152" s="10"/>
      <c r="N152" s="17"/>
      <c r="O152" s="18"/>
    </row>
    <row r="153" spans="1:15" s="2" customFormat="1" ht="22.5" customHeight="1">
      <c r="A153" s="19"/>
      <c r="B153" s="10" t="s">
        <v>16</v>
      </c>
      <c r="C153" s="11"/>
      <c r="D153" s="20">
        <f>SUM(D158+D163+D168)</f>
        <v>0</v>
      </c>
      <c r="E153" s="20">
        <f>SUM(E158+E163+E168)</f>
        <v>0</v>
      </c>
      <c r="F153" s="20">
        <f>SUM(F158+F163+F168)</f>
        <v>0</v>
      </c>
      <c r="G153" s="20">
        <f>SUM(G158+G163+G168)</f>
        <v>0</v>
      </c>
      <c r="H153" s="20">
        <f>SUM(H158+H163+H168)</f>
        <v>0</v>
      </c>
      <c r="I153" s="20">
        <f>SUM(I158+I163+I168)</f>
        <v>0</v>
      </c>
      <c r="J153" s="20">
        <f>SUM(J158+J163+J168)</f>
        <v>0</v>
      </c>
      <c r="K153" s="20">
        <f>SUM(K158+K163+K168)</f>
        <v>0</v>
      </c>
      <c r="L153" s="20">
        <f>SUM(L158+L163+L168)</f>
        <v>0</v>
      </c>
      <c r="M153" s="10"/>
      <c r="N153" s="17"/>
      <c r="O153" s="18"/>
    </row>
    <row r="154" spans="1:15" s="2" customFormat="1" ht="48.75" customHeight="1">
      <c r="A154" s="19" t="s">
        <v>87</v>
      </c>
      <c r="B154" s="9" t="s">
        <v>27</v>
      </c>
      <c r="C154" s="11"/>
      <c r="D154" s="20">
        <f aca="true" t="shared" si="29" ref="D154:L154">SUM(D155+D156+D157+D158)</f>
        <v>0</v>
      </c>
      <c r="E154" s="20">
        <f t="shared" si="29"/>
        <v>0</v>
      </c>
      <c r="F154" s="20">
        <f t="shared" si="29"/>
        <v>0</v>
      </c>
      <c r="G154" s="20">
        <f t="shared" si="29"/>
        <v>0</v>
      </c>
      <c r="H154" s="20">
        <f t="shared" si="29"/>
        <v>0</v>
      </c>
      <c r="I154" s="20">
        <f t="shared" si="29"/>
        <v>0</v>
      </c>
      <c r="J154" s="20">
        <f t="shared" si="29"/>
        <v>0</v>
      </c>
      <c r="K154" s="20">
        <f t="shared" si="29"/>
        <v>0</v>
      </c>
      <c r="L154" s="20">
        <f t="shared" si="29"/>
        <v>0</v>
      </c>
      <c r="M154" s="10"/>
      <c r="N154" s="17"/>
      <c r="O154" s="18"/>
    </row>
    <row r="155" spans="1:15" s="2" customFormat="1" ht="18.75" customHeight="1">
      <c r="A155" s="19"/>
      <c r="B155" s="10" t="s">
        <v>13</v>
      </c>
      <c r="C155" s="11"/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10"/>
      <c r="N155" s="17"/>
      <c r="O155" s="18"/>
    </row>
    <row r="156" spans="1:15" s="2" customFormat="1" ht="20.25" customHeight="1">
      <c r="A156" s="19"/>
      <c r="B156" s="10" t="s">
        <v>14</v>
      </c>
      <c r="C156" s="11"/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10"/>
      <c r="N156" s="17"/>
      <c r="O156" s="18"/>
    </row>
    <row r="157" spans="1:15" s="2" customFormat="1" ht="18.75" customHeight="1">
      <c r="A157" s="19"/>
      <c r="B157" s="10" t="s">
        <v>15</v>
      </c>
      <c r="C157" s="11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10"/>
      <c r="N157" s="17"/>
      <c r="O157" s="18"/>
    </row>
    <row r="158" spans="1:15" s="2" customFormat="1" ht="24.75" customHeight="1">
      <c r="A158" s="19"/>
      <c r="B158" s="10" t="s">
        <v>16</v>
      </c>
      <c r="C158" s="11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10"/>
      <c r="N158" s="17"/>
      <c r="O158" s="18"/>
    </row>
    <row r="159" spans="1:15" s="2" customFormat="1" ht="65.25" customHeight="1">
      <c r="A159" s="19" t="s">
        <v>88</v>
      </c>
      <c r="B159" s="9" t="s">
        <v>29</v>
      </c>
      <c r="C159" s="11"/>
      <c r="D159" s="20">
        <f aca="true" t="shared" si="30" ref="D159:L159">SUM(D160+D161+D162+D163)</f>
        <v>0</v>
      </c>
      <c r="E159" s="20">
        <f t="shared" si="30"/>
        <v>0</v>
      </c>
      <c r="F159" s="20">
        <f t="shared" si="30"/>
        <v>0</v>
      </c>
      <c r="G159" s="20">
        <f t="shared" si="30"/>
        <v>0</v>
      </c>
      <c r="H159" s="20">
        <f t="shared" si="30"/>
        <v>0</v>
      </c>
      <c r="I159" s="20">
        <f t="shared" si="30"/>
        <v>0</v>
      </c>
      <c r="J159" s="20">
        <f t="shared" si="30"/>
        <v>0</v>
      </c>
      <c r="K159" s="20">
        <f t="shared" si="30"/>
        <v>0</v>
      </c>
      <c r="L159" s="20">
        <f t="shared" si="30"/>
        <v>0</v>
      </c>
      <c r="M159" s="10"/>
      <c r="N159" s="17"/>
      <c r="O159" s="18"/>
    </row>
    <row r="160" spans="1:15" s="2" customFormat="1" ht="17.25" customHeight="1">
      <c r="A160" s="19"/>
      <c r="B160" s="10" t="s">
        <v>13</v>
      </c>
      <c r="C160" s="11"/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10"/>
      <c r="N160" s="17"/>
      <c r="O160" s="18"/>
    </row>
    <row r="161" spans="1:15" s="2" customFormat="1" ht="18.75" customHeight="1">
      <c r="A161" s="19"/>
      <c r="B161" s="10" t="s">
        <v>14</v>
      </c>
      <c r="C161" s="11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10"/>
      <c r="N161" s="17"/>
      <c r="O161" s="18"/>
    </row>
    <row r="162" spans="1:15" s="2" customFormat="1" ht="18.75" customHeight="1">
      <c r="A162" s="19"/>
      <c r="B162" s="10" t="s">
        <v>15</v>
      </c>
      <c r="C162" s="11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10"/>
      <c r="N162" s="17"/>
      <c r="O162" s="18"/>
    </row>
    <row r="163" spans="1:15" s="2" customFormat="1" ht="18.75" customHeight="1">
      <c r="A163" s="19"/>
      <c r="B163" s="10" t="s">
        <v>16</v>
      </c>
      <c r="C163" s="11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10"/>
      <c r="N163" s="17"/>
      <c r="O163" s="18"/>
    </row>
    <row r="164" spans="1:15" s="2" customFormat="1" ht="33" customHeight="1">
      <c r="A164" s="19" t="s">
        <v>89</v>
      </c>
      <c r="B164" s="9" t="s">
        <v>90</v>
      </c>
      <c r="C164" s="11"/>
      <c r="D164" s="20">
        <f>SUM(D165:D168)</f>
        <v>75471.49599999998</v>
      </c>
      <c r="E164" s="20">
        <f aca="true" t="shared" si="31" ref="E164:L164">SUM(E165+E166+E167+E168)</f>
        <v>32006.936999999998</v>
      </c>
      <c r="F164" s="20">
        <f t="shared" si="31"/>
        <v>26094.936999999998</v>
      </c>
      <c r="G164" s="20">
        <f t="shared" si="31"/>
        <v>2894.937</v>
      </c>
      <c r="H164" s="20">
        <f t="shared" si="31"/>
        <v>2894.937</v>
      </c>
      <c r="I164" s="20">
        <f t="shared" si="31"/>
        <v>2894.937</v>
      </c>
      <c r="J164" s="20">
        <f t="shared" si="31"/>
        <v>2894.937</v>
      </c>
      <c r="K164" s="20">
        <f t="shared" si="31"/>
        <v>2894.937</v>
      </c>
      <c r="L164" s="20">
        <f t="shared" si="31"/>
        <v>2894.937</v>
      </c>
      <c r="M164" s="10"/>
      <c r="N164" s="17"/>
      <c r="O164" s="18"/>
    </row>
    <row r="165" spans="1:14" s="2" customFormat="1" ht="20.25" customHeight="1">
      <c r="A165" s="19"/>
      <c r="B165" s="10" t="s">
        <v>13</v>
      </c>
      <c r="C165" s="11"/>
      <c r="D165" s="20">
        <f>SUM(D172+D177+D182)</f>
        <v>0</v>
      </c>
      <c r="E165" s="20">
        <f>SUM(E172++E177+E182)</f>
        <v>0</v>
      </c>
      <c r="F165" s="20">
        <f>SUM(F172++F177+F182)</f>
        <v>0</v>
      </c>
      <c r="G165" s="20">
        <f>SUM(G172++G177+G182)</f>
        <v>0</v>
      </c>
      <c r="H165" s="20">
        <f>SUM(H172++H177+H182)</f>
        <v>0</v>
      </c>
      <c r="I165" s="20">
        <f>SUM(I172++I177+I182)</f>
        <v>0</v>
      </c>
      <c r="J165" s="20">
        <f>SUM(J172++J177+J182)</f>
        <v>0</v>
      </c>
      <c r="K165" s="20">
        <f>SUM(K172++K177+K182)</f>
        <v>0</v>
      </c>
      <c r="L165" s="20">
        <f>SUM(L172++L177+L182)</f>
        <v>0</v>
      </c>
      <c r="M165" s="10"/>
      <c r="N165" s="17"/>
    </row>
    <row r="166" spans="1:14" s="2" customFormat="1" ht="20.25" customHeight="1">
      <c r="A166" s="19"/>
      <c r="B166" s="10" t="s">
        <v>14</v>
      </c>
      <c r="C166" s="11"/>
      <c r="D166" s="20">
        <f>SUM(D173+D178+D183)</f>
        <v>0</v>
      </c>
      <c r="E166" s="20">
        <f>SUM(E173+E178+E183)</f>
        <v>0</v>
      </c>
      <c r="F166" s="20">
        <f>SUM(F173++F178+F183)</f>
        <v>0</v>
      </c>
      <c r="G166" s="20">
        <f>SUM(G173++G178+G183)</f>
        <v>0</v>
      </c>
      <c r="H166" s="20">
        <f>SUM(H173++H178+H183)</f>
        <v>0</v>
      </c>
      <c r="I166" s="20">
        <f>SUM(I173++I178+I183)</f>
        <v>0</v>
      </c>
      <c r="J166" s="20">
        <f>SUM(J173++J178+J183)</f>
        <v>0</v>
      </c>
      <c r="K166" s="20">
        <f>SUM(K173++K178+K183)</f>
        <v>0</v>
      </c>
      <c r="L166" s="20">
        <f>SUM(L173++L178+L183)</f>
        <v>0</v>
      </c>
      <c r="M166" s="10"/>
      <c r="N166" s="17"/>
    </row>
    <row r="167" spans="1:14" s="2" customFormat="1" ht="20.25" customHeight="1">
      <c r="A167" s="19"/>
      <c r="B167" s="10" t="s">
        <v>15</v>
      </c>
      <c r="C167" s="11"/>
      <c r="D167" s="20">
        <f>SUM(D174+D179+D184)</f>
        <v>75471.49599999998</v>
      </c>
      <c r="E167" s="20">
        <f>SUM(E174+E179+E184)</f>
        <v>32006.936999999998</v>
      </c>
      <c r="F167" s="20">
        <f>SUM(F174+F179+F184)</f>
        <v>26094.936999999998</v>
      </c>
      <c r="G167" s="20">
        <f>G174+G179+G184</f>
        <v>2894.937</v>
      </c>
      <c r="H167" s="20">
        <f>SUM(H174+H179+H184)</f>
        <v>2894.937</v>
      </c>
      <c r="I167" s="20">
        <f>SUM(I174+I179+I184)</f>
        <v>2894.937</v>
      </c>
      <c r="J167" s="20">
        <f>SUM(J174+J179+J184)</f>
        <v>2894.937</v>
      </c>
      <c r="K167" s="20">
        <f>SUM(K174+K179+K184)</f>
        <v>2894.937</v>
      </c>
      <c r="L167" s="20">
        <f>SUM(L174+L179+L184)</f>
        <v>2894.937</v>
      </c>
      <c r="M167" s="44"/>
      <c r="N167" s="17"/>
    </row>
    <row r="168" spans="1:14" s="2" customFormat="1" ht="15" customHeight="1">
      <c r="A168" s="19"/>
      <c r="B168" s="10" t="s">
        <v>16</v>
      </c>
      <c r="C168" s="11"/>
      <c r="D168" s="20">
        <f aca="true" t="shared" si="32" ref="D168:L168">SUM(D175++D180+D185)</f>
        <v>0</v>
      </c>
      <c r="E168" s="20">
        <f t="shared" si="32"/>
        <v>0</v>
      </c>
      <c r="F168" s="20">
        <f t="shared" si="32"/>
        <v>0</v>
      </c>
      <c r="G168" s="20">
        <f t="shared" si="32"/>
        <v>0</v>
      </c>
      <c r="H168" s="20">
        <f t="shared" si="32"/>
        <v>0</v>
      </c>
      <c r="I168" s="20">
        <f t="shared" si="32"/>
        <v>0</v>
      </c>
      <c r="J168" s="20">
        <f t="shared" si="32"/>
        <v>0</v>
      </c>
      <c r="K168" s="20">
        <f t="shared" si="32"/>
        <v>0</v>
      </c>
      <c r="L168" s="20">
        <f t="shared" si="32"/>
        <v>0</v>
      </c>
      <c r="M168" s="10"/>
      <c r="N168" s="17"/>
    </row>
    <row r="169" spans="1:14" s="2" customFormat="1" ht="15.75" customHeight="1">
      <c r="A169" s="24"/>
      <c r="B169" s="24"/>
      <c r="C169" s="57" t="s">
        <v>91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17"/>
    </row>
    <row r="170" spans="1:14" s="2" customFormat="1" ht="15.75" customHeight="1">
      <c r="A170" s="24"/>
      <c r="B170" s="24"/>
      <c r="C170" s="57" t="s">
        <v>92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17"/>
    </row>
    <row r="171" spans="1:14" s="2" customFormat="1" ht="47.25" customHeight="1">
      <c r="A171" s="19" t="s">
        <v>93</v>
      </c>
      <c r="B171" s="45" t="s">
        <v>94</v>
      </c>
      <c r="C171" s="10" t="s">
        <v>51</v>
      </c>
      <c r="D171" s="26">
        <f aca="true" t="shared" si="33" ref="D171:L171">SUM(D172:D175)</f>
        <v>1712</v>
      </c>
      <c r="E171" s="26">
        <f t="shared" si="33"/>
        <v>1712</v>
      </c>
      <c r="F171" s="26">
        <f t="shared" si="33"/>
        <v>0</v>
      </c>
      <c r="G171" s="26">
        <f t="shared" si="33"/>
        <v>0</v>
      </c>
      <c r="H171" s="26">
        <f t="shared" si="33"/>
        <v>0</v>
      </c>
      <c r="I171" s="26">
        <f t="shared" si="33"/>
        <v>0</v>
      </c>
      <c r="J171" s="26">
        <f t="shared" si="33"/>
        <v>0</v>
      </c>
      <c r="K171" s="26">
        <f t="shared" si="33"/>
        <v>0</v>
      </c>
      <c r="L171" s="26">
        <f t="shared" si="33"/>
        <v>0</v>
      </c>
      <c r="M171" s="46"/>
      <c r="N171" s="17"/>
    </row>
    <row r="172" spans="1:14" s="2" customFormat="1" ht="15.75">
      <c r="A172" s="19"/>
      <c r="B172" s="10" t="s">
        <v>13</v>
      </c>
      <c r="C172" s="10"/>
      <c r="D172" s="20">
        <f>SUM(E172:L172)</f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44"/>
      <c r="N172" s="17"/>
    </row>
    <row r="173" spans="1:14" s="2" customFormat="1" ht="15.75">
      <c r="A173" s="19"/>
      <c r="B173" s="10" t="s">
        <v>14</v>
      </c>
      <c r="C173" s="10"/>
      <c r="D173" s="20">
        <f>SUM(E173:L173)</f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44"/>
      <c r="N173" s="17"/>
    </row>
    <row r="174" spans="1:14" s="2" customFormat="1" ht="15.75">
      <c r="A174" s="19"/>
      <c r="B174" s="10" t="s">
        <v>15</v>
      </c>
      <c r="C174" s="10"/>
      <c r="D174" s="20">
        <f>SUM(E174:L174)</f>
        <v>1712</v>
      </c>
      <c r="E174" s="20">
        <v>1712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44"/>
      <c r="N174" s="17"/>
    </row>
    <row r="175" spans="1:14" s="2" customFormat="1" ht="15.75">
      <c r="A175" s="19"/>
      <c r="B175" s="10" t="s">
        <v>16</v>
      </c>
      <c r="C175" s="10"/>
      <c r="D175" s="20">
        <f>SUM(E175:L175)</f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44"/>
      <c r="N175" s="17"/>
    </row>
    <row r="176" spans="1:14" s="2" customFormat="1" ht="62.25" customHeight="1">
      <c r="A176" s="19" t="s">
        <v>95</v>
      </c>
      <c r="B176" s="25" t="s">
        <v>96</v>
      </c>
      <c r="C176" s="10" t="s">
        <v>83</v>
      </c>
      <c r="D176" s="26">
        <f aca="true" t="shared" si="34" ref="D176:L176">SUM(D177:D180)</f>
        <v>33159.49599999999</v>
      </c>
      <c r="E176" s="26">
        <f t="shared" si="34"/>
        <v>7894.937</v>
      </c>
      <c r="F176" s="26">
        <f t="shared" si="34"/>
        <v>7894.937</v>
      </c>
      <c r="G176" s="26">
        <f t="shared" si="34"/>
        <v>2894.937</v>
      </c>
      <c r="H176" s="26">
        <f t="shared" si="34"/>
        <v>2894.937</v>
      </c>
      <c r="I176" s="26">
        <f t="shared" si="34"/>
        <v>2894.937</v>
      </c>
      <c r="J176" s="26">
        <f t="shared" si="34"/>
        <v>2894.937</v>
      </c>
      <c r="K176" s="26">
        <f t="shared" si="34"/>
        <v>2894.937</v>
      </c>
      <c r="L176" s="26">
        <f t="shared" si="34"/>
        <v>2894.937</v>
      </c>
      <c r="M176" s="9" t="s">
        <v>97</v>
      </c>
      <c r="N176" s="17"/>
    </row>
    <row r="177" spans="1:14" s="2" customFormat="1" ht="15.75">
      <c r="A177" s="24"/>
      <c r="B177" s="28" t="s">
        <v>13</v>
      </c>
      <c r="C177" s="11"/>
      <c r="D177" s="20">
        <f>SUM(E177:L177)</f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10"/>
      <c r="N177" s="17"/>
    </row>
    <row r="178" spans="1:14" s="2" customFormat="1" ht="15.75">
      <c r="A178" s="24"/>
      <c r="B178" s="28" t="s">
        <v>14</v>
      </c>
      <c r="C178" s="11"/>
      <c r="D178" s="20">
        <f>SUM(E178:L178)</f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10"/>
      <c r="N178" s="17"/>
    </row>
    <row r="179" spans="1:14" s="2" customFormat="1" ht="15.75">
      <c r="A179" s="24"/>
      <c r="B179" s="28" t="s">
        <v>15</v>
      </c>
      <c r="C179" s="11"/>
      <c r="D179" s="20">
        <f>SUM(E179:L179)</f>
        <v>33159.49599999999</v>
      </c>
      <c r="E179" s="20">
        <v>7894.937</v>
      </c>
      <c r="F179" s="20">
        <v>7894.937</v>
      </c>
      <c r="G179" s="20">
        <v>2894.937</v>
      </c>
      <c r="H179" s="20">
        <v>2894.937</v>
      </c>
      <c r="I179" s="20">
        <v>2894.937</v>
      </c>
      <c r="J179" s="20">
        <v>2894.937</v>
      </c>
      <c r="K179" s="20">
        <v>2894.937</v>
      </c>
      <c r="L179" s="20">
        <v>2894.937</v>
      </c>
      <c r="M179" s="44"/>
      <c r="N179" s="17"/>
    </row>
    <row r="180" spans="1:14" s="2" customFormat="1" ht="17.25" customHeight="1">
      <c r="A180" s="24"/>
      <c r="B180" s="28" t="s">
        <v>16</v>
      </c>
      <c r="C180" s="11"/>
      <c r="D180" s="20">
        <f>SUM(E180:L180)</f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10"/>
      <c r="N180" s="17"/>
    </row>
    <row r="181" spans="1:14" s="2" customFormat="1" ht="51" customHeight="1">
      <c r="A181" s="32" t="s">
        <v>98</v>
      </c>
      <c r="B181" s="9" t="s">
        <v>99</v>
      </c>
      <c r="C181" s="10" t="s">
        <v>51</v>
      </c>
      <c r="D181" s="47">
        <f aca="true" t="shared" si="35" ref="D181:L181">SUM(D182:D185)</f>
        <v>40600</v>
      </c>
      <c r="E181" s="47">
        <f t="shared" si="35"/>
        <v>22400</v>
      </c>
      <c r="F181" s="47">
        <f t="shared" si="35"/>
        <v>18200</v>
      </c>
      <c r="G181" s="47">
        <f t="shared" si="35"/>
        <v>0</v>
      </c>
      <c r="H181" s="47">
        <f t="shared" si="35"/>
        <v>0</v>
      </c>
      <c r="I181" s="47">
        <f t="shared" si="35"/>
        <v>0</v>
      </c>
      <c r="J181" s="47">
        <f t="shared" si="35"/>
        <v>0</v>
      </c>
      <c r="K181" s="47">
        <f t="shared" si="35"/>
        <v>0</v>
      </c>
      <c r="L181" s="47">
        <f t="shared" si="35"/>
        <v>0</v>
      </c>
      <c r="M181" s="32" t="s">
        <v>100</v>
      </c>
      <c r="N181" s="17"/>
    </row>
    <row r="182" spans="1:14" s="2" customFormat="1" ht="15.75">
      <c r="A182" s="11"/>
      <c r="B182" s="28" t="s">
        <v>13</v>
      </c>
      <c r="C182" s="11"/>
      <c r="D182" s="48">
        <f>SUM(E182:L182)</f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11"/>
      <c r="N182" s="17"/>
    </row>
    <row r="183" spans="1:14" s="2" customFormat="1" ht="15.75">
      <c r="A183" s="11"/>
      <c r="B183" s="28" t="s">
        <v>14</v>
      </c>
      <c r="C183" s="11"/>
      <c r="D183" s="48">
        <f>SUM(E183:L183)</f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11"/>
      <c r="N183" s="17"/>
    </row>
    <row r="184" spans="1:14" s="2" customFormat="1" ht="15.75">
      <c r="A184" s="11"/>
      <c r="B184" s="28" t="s">
        <v>15</v>
      </c>
      <c r="C184" s="11"/>
      <c r="D184" s="48">
        <f>SUM(E184:L184)</f>
        <v>40600</v>
      </c>
      <c r="E184" s="48">
        <f>22400</f>
        <v>22400</v>
      </c>
      <c r="F184" s="48">
        <v>18200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9"/>
      <c r="N184" s="17"/>
    </row>
    <row r="185" spans="1:14" s="2" customFormat="1" ht="14.25" customHeight="1">
      <c r="A185" s="11"/>
      <c r="B185" s="28" t="s">
        <v>16</v>
      </c>
      <c r="C185" s="11"/>
      <c r="D185" s="48">
        <f>SUM(E185:L185)</f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11"/>
      <c r="N185" s="17"/>
    </row>
    <row r="186" spans="1:14" s="2" customFormat="1" ht="119.25" customHeight="1">
      <c r="A186" s="12" t="s">
        <v>101</v>
      </c>
      <c r="B186" s="13" t="s">
        <v>102</v>
      </c>
      <c r="C186" s="42"/>
      <c r="D186" s="15">
        <f>SUM(D187:D190)</f>
        <v>15584.747459999999</v>
      </c>
      <c r="E186" s="15">
        <f>SUM(E191+E203+E208)</f>
        <v>0</v>
      </c>
      <c r="F186" s="15">
        <f>SUM(F191+F203+F208)</f>
        <v>7792.54746</v>
      </c>
      <c r="G186" s="15">
        <f>SUM(G191+G203+G208)</f>
        <v>7792.2</v>
      </c>
      <c r="H186" s="15">
        <f>SUM(H191+H203+H208)</f>
        <v>0</v>
      </c>
      <c r="I186" s="15">
        <f>SUM(I191+I203+I208)</f>
        <v>0</v>
      </c>
      <c r="J186" s="15">
        <f>SUM(J191+J203+J208)</f>
        <v>0</v>
      </c>
      <c r="K186" s="15">
        <f>SUM(K191+K203+K208)</f>
        <v>0</v>
      </c>
      <c r="L186" s="15">
        <f>SUM(L191+L203+L208)</f>
        <v>0</v>
      </c>
      <c r="M186" s="16"/>
      <c r="N186" s="50"/>
    </row>
    <row r="187" spans="1:14" s="2" customFormat="1" ht="21" customHeight="1">
      <c r="A187" s="19"/>
      <c r="B187" s="10" t="s">
        <v>13</v>
      </c>
      <c r="C187" s="11"/>
      <c r="D187" s="20">
        <f>SUM(D192+D204+D209)</f>
        <v>0</v>
      </c>
      <c r="E187" s="20">
        <f>SUM(E192+E204+E209)</f>
        <v>0</v>
      </c>
      <c r="F187" s="20">
        <f>SUM(F192+F204+F209)</f>
        <v>0</v>
      </c>
      <c r="G187" s="20">
        <f>SUM(G192+G204+G209)</f>
        <v>0</v>
      </c>
      <c r="H187" s="20">
        <f>SUM(H192+H204+H209)</f>
        <v>0</v>
      </c>
      <c r="I187" s="20">
        <f>SUM(I192+I204+I209)</f>
        <v>0</v>
      </c>
      <c r="J187" s="20">
        <f>SUM(J192+J204+J209)</f>
        <v>0</v>
      </c>
      <c r="K187" s="20">
        <f>SUM(K192+K204+K209)</f>
        <v>0</v>
      </c>
      <c r="L187" s="20">
        <f>SUM(L192+L204+L209)</f>
        <v>0</v>
      </c>
      <c r="M187" s="10"/>
      <c r="N187" s="50"/>
    </row>
    <row r="188" spans="1:14" s="2" customFormat="1" ht="17.25" customHeight="1">
      <c r="A188" s="19"/>
      <c r="B188" s="10" t="s">
        <v>14</v>
      </c>
      <c r="C188" s="11"/>
      <c r="D188" s="20">
        <f>SUM(D193+D205+D210)</f>
        <v>14805.4</v>
      </c>
      <c r="E188" s="20">
        <f>SUM(E193+E205+E210)</f>
        <v>0</v>
      </c>
      <c r="F188" s="20">
        <f>SUM(F193+F205+F210)</f>
        <v>7402.7</v>
      </c>
      <c r="G188" s="20">
        <f>SUM(G193+G205+G210)</f>
        <v>7402.7</v>
      </c>
      <c r="H188" s="20">
        <f>SUM(H193+H205+H210)</f>
        <v>0</v>
      </c>
      <c r="I188" s="20">
        <f>SUM(I193+I205+I210)</f>
        <v>0</v>
      </c>
      <c r="J188" s="20">
        <f>SUM(J193+J205+J210)</f>
        <v>0</v>
      </c>
      <c r="K188" s="20">
        <f>SUM(K193+K205+K210)</f>
        <v>0</v>
      </c>
      <c r="L188" s="20">
        <f>SUM(L193+L205+L210)</f>
        <v>0</v>
      </c>
      <c r="M188" s="10"/>
      <c r="N188" s="50"/>
    </row>
    <row r="189" spans="1:14" s="2" customFormat="1" ht="17.25" customHeight="1">
      <c r="A189" s="19"/>
      <c r="B189" s="10" t="s">
        <v>15</v>
      </c>
      <c r="C189" s="11"/>
      <c r="D189" s="20">
        <f>SUM(D194+D206+D211)</f>
        <v>779.34746</v>
      </c>
      <c r="E189" s="20">
        <f>SUM(E194+E206+E211)</f>
        <v>0</v>
      </c>
      <c r="F189" s="20">
        <f>SUM(F194+F206+F211)</f>
        <v>389.84746</v>
      </c>
      <c r="G189" s="20">
        <f>SUM(G194+G206+G211)</f>
        <v>389.5</v>
      </c>
      <c r="H189" s="20">
        <f>H194+H206+H211</f>
        <v>0</v>
      </c>
      <c r="I189" s="20">
        <f>SUM(I194+I206+I211)</f>
        <v>0</v>
      </c>
      <c r="J189" s="20">
        <f>SUM(J194+J206+J211)</f>
        <v>0</v>
      </c>
      <c r="K189" s="20">
        <f>SUM(K194+K206+K211)</f>
        <v>0</v>
      </c>
      <c r="L189" s="20">
        <f>SUM(L194+L206+L211)</f>
        <v>0</v>
      </c>
      <c r="M189" s="10"/>
      <c r="N189" s="50"/>
    </row>
    <row r="190" spans="1:14" s="2" customFormat="1" ht="15.75" customHeight="1">
      <c r="A190" s="19"/>
      <c r="B190" s="10" t="s">
        <v>16</v>
      </c>
      <c r="C190" s="11"/>
      <c r="D190" s="20">
        <f>SUM(D195+D207+D212)</f>
        <v>0</v>
      </c>
      <c r="E190" s="20">
        <f>SUM(E195+E207+E212)</f>
        <v>0</v>
      </c>
      <c r="F190" s="20">
        <f>SUM(F195+F207+F212)</f>
        <v>0</v>
      </c>
      <c r="G190" s="20">
        <f>SUM(G195+G207+G212)</f>
        <v>0</v>
      </c>
      <c r="H190" s="20">
        <f>SUM(H195+H207+H212)</f>
        <v>0</v>
      </c>
      <c r="I190" s="20">
        <f>SUM(I195+I207+I212)</f>
        <v>0</v>
      </c>
      <c r="J190" s="20">
        <f>SUM(J195+J207+J212)</f>
        <v>0</v>
      </c>
      <c r="K190" s="20">
        <f>SUM(K195+K207+K212)</f>
        <v>0</v>
      </c>
      <c r="L190" s="20">
        <f>SUM(L195+L207+L212)</f>
        <v>0</v>
      </c>
      <c r="M190" s="10"/>
      <c r="N190" s="50"/>
    </row>
    <row r="191" spans="1:14" s="2" customFormat="1" ht="39" customHeight="1">
      <c r="A191" s="19" t="s">
        <v>103</v>
      </c>
      <c r="B191" s="9" t="s">
        <v>27</v>
      </c>
      <c r="C191" s="11"/>
      <c r="D191" s="20">
        <f>SUM(D192:D195)</f>
        <v>15584.747459999999</v>
      </c>
      <c r="E191" s="20">
        <f>SUM(E192:E195)</f>
        <v>0</v>
      </c>
      <c r="F191" s="20">
        <f>SUM(F192:F195)</f>
        <v>7792.54746</v>
      </c>
      <c r="G191" s="20">
        <f>SUM(G192:G195)</f>
        <v>7792.2</v>
      </c>
      <c r="H191" s="20">
        <f>H192+H193+H194+H195</f>
        <v>0</v>
      </c>
      <c r="I191" s="20">
        <f>SUM(I192:I195)</f>
        <v>0</v>
      </c>
      <c r="J191" s="20">
        <f>SUM(J192:J195)</f>
        <v>0</v>
      </c>
      <c r="K191" s="20">
        <f>SUM(K192:K195)</f>
        <v>0</v>
      </c>
      <c r="L191" s="20">
        <f>SUM(L192:L195)</f>
        <v>0</v>
      </c>
      <c r="M191" s="10"/>
      <c r="N191" s="50"/>
    </row>
    <row r="192" spans="1:14" s="2" customFormat="1" ht="19.5" customHeight="1">
      <c r="A192" s="19"/>
      <c r="B192" s="10" t="s">
        <v>13</v>
      </c>
      <c r="C192" s="11"/>
      <c r="D192" s="20">
        <f>SUM(D199)</f>
        <v>0</v>
      </c>
      <c r="E192" s="20">
        <f>SUM(E199)</f>
        <v>0</v>
      </c>
      <c r="F192" s="20">
        <f>SUM(F199)</f>
        <v>0</v>
      </c>
      <c r="G192" s="20">
        <f>SUM(G199)</f>
        <v>0</v>
      </c>
      <c r="H192" s="20">
        <f>SUM(H199)</f>
        <v>0</v>
      </c>
      <c r="I192" s="20">
        <f>SUM(I199)</f>
        <v>0</v>
      </c>
      <c r="J192" s="20">
        <f>SUM(J199)</f>
        <v>0</v>
      </c>
      <c r="K192" s="20">
        <f>SUM(K199)</f>
        <v>0</v>
      </c>
      <c r="L192" s="20">
        <f>SUM(L199)</f>
        <v>0</v>
      </c>
      <c r="M192" s="10"/>
      <c r="N192" s="50"/>
    </row>
    <row r="193" spans="1:14" s="2" customFormat="1" ht="15.75">
      <c r="A193" s="19"/>
      <c r="B193" s="10" t="s">
        <v>14</v>
      </c>
      <c r="C193" s="11"/>
      <c r="D193" s="20">
        <f>SUM(D200)</f>
        <v>14805.4</v>
      </c>
      <c r="E193" s="20">
        <f>SUM(E200)</f>
        <v>0</v>
      </c>
      <c r="F193" s="20">
        <f>SUM(F200)</f>
        <v>7402.7</v>
      </c>
      <c r="G193" s="20">
        <f>SUM(G200)</f>
        <v>7402.7</v>
      </c>
      <c r="H193" s="20">
        <f>SUM(H200)</f>
        <v>0</v>
      </c>
      <c r="I193" s="20">
        <f>SUM(I200)</f>
        <v>0</v>
      </c>
      <c r="J193" s="20">
        <f>SUM(J200)</f>
        <v>0</v>
      </c>
      <c r="K193" s="20">
        <f>SUM(K200)</f>
        <v>0</v>
      </c>
      <c r="L193" s="20">
        <f>SUM(L200)</f>
        <v>0</v>
      </c>
      <c r="M193" s="10"/>
      <c r="N193" s="50"/>
    </row>
    <row r="194" spans="1:14" s="2" customFormat="1" ht="15.75">
      <c r="A194" s="19"/>
      <c r="B194" s="10" t="s">
        <v>15</v>
      </c>
      <c r="C194" s="11"/>
      <c r="D194" s="20">
        <f>SUM(D201)</f>
        <v>779.34746</v>
      </c>
      <c r="E194" s="20">
        <f>SUM(E201)</f>
        <v>0</v>
      </c>
      <c r="F194" s="20">
        <f>SUM(F201)</f>
        <v>389.84746</v>
      </c>
      <c r="G194" s="20">
        <f>SUM(G201)</f>
        <v>389.5</v>
      </c>
      <c r="H194" s="20">
        <f>SUM(H201)</f>
        <v>0</v>
      </c>
      <c r="I194" s="20">
        <f>SUM(I201)</f>
        <v>0</v>
      </c>
      <c r="J194" s="20">
        <f>SUM(J201)</f>
        <v>0</v>
      </c>
      <c r="K194" s="20">
        <f>SUM(K201)</f>
        <v>0</v>
      </c>
      <c r="L194" s="20">
        <f>SUM(L201)</f>
        <v>0</v>
      </c>
      <c r="M194" s="10"/>
      <c r="N194" s="50"/>
    </row>
    <row r="195" spans="1:14" s="2" customFormat="1" ht="15.75">
      <c r="A195" s="19"/>
      <c r="B195" s="10" t="s">
        <v>16</v>
      </c>
      <c r="C195" s="11"/>
      <c r="D195" s="20">
        <f>SUM(D202)</f>
        <v>0</v>
      </c>
      <c r="E195" s="20">
        <f>SUM(E202)</f>
        <v>0</v>
      </c>
      <c r="F195" s="20">
        <f>SUM(F202)</f>
        <v>0</v>
      </c>
      <c r="G195" s="20">
        <f>SUM(G202)</f>
        <v>0</v>
      </c>
      <c r="H195" s="20">
        <f>SUM(H202)</f>
        <v>0</v>
      </c>
      <c r="I195" s="20">
        <f>SUM(I202)</f>
        <v>0</v>
      </c>
      <c r="J195" s="20">
        <f>SUM(J202)</f>
        <v>0</v>
      </c>
      <c r="K195" s="20">
        <f>SUM(K202)</f>
        <v>0</v>
      </c>
      <c r="L195" s="20">
        <f>SUM(L202)</f>
        <v>0</v>
      </c>
      <c r="M195" s="10"/>
      <c r="N195" s="50"/>
    </row>
    <row r="196" spans="1:13" s="2" customFormat="1" ht="16.5" customHeight="1">
      <c r="A196" s="24"/>
      <c r="B196" s="24"/>
      <c r="C196" s="57" t="s">
        <v>104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1:13" s="2" customFormat="1" ht="35.25" customHeight="1">
      <c r="A197" s="24"/>
      <c r="B197" s="24"/>
      <c r="C197" s="57" t="s">
        <v>105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1:13" s="2" customFormat="1" ht="47.25">
      <c r="A198" s="19" t="s">
        <v>106</v>
      </c>
      <c r="B198" s="45" t="s">
        <v>107</v>
      </c>
      <c r="C198" s="10" t="s">
        <v>51</v>
      </c>
      <c r="D198" s="26">
        <f aca="true" t="shared" si="36" ref="D198:L198">SUM(D199:D202)</f>
        <v>15584.747459999999</v>
      </c>
      <c r="E198" s="26">
        <f t="shared" si="36"/>
        <v>0</v>
      </c>
      <c r="F198" s="26">
        <f t="shared" si="36"/>
        <v>7792.54746</v>
      </c>
      <c r="G198" s="26">
        <f t="shared" si="36"/>
        <v>7792.2</v>
      </c>
      <c r="H198" s="26">
        <f t="shared" si="36"/>
        <v>0</v>
      </c>
      <c r="I198" s="26">
        <f t="shared" si="36"/>
        <v>0</v>
      </c>
      <c r="J198" s="26">
        <f t="shared" si="36"/>
        <v>0</v>
      </c>
      <c r="K198" s="26">
        <f t="shared" si="36"/>
        <v>0</v>
      </c>
      <c r="L198" s="26">
        <f t="shared" si="36"/>
        <v>0</v>
      </c>
      <c r="M198" s="26" t="s">
        <v>108</v>
      </c>
    </row>
    <row r="199" spans="1:13" s="2" customFormat="1" ht="15.75">
      <c r="A199" s="19"/>
      <c r="B199" s="10" t="s">
        <v>13</v>
      </c>
      <c r="C199" s="10"/>
      <c r="D199" s="20">
        <f>SUM(E199:L199)</f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/>
    </row>
    <row r="200" spans="1:13" s="2" customFormat="1" ht="15.75">
      <c r="A200" s="19"/>
      <c r="B200" s="10" t="s">
        <v>14</v>
      </c>
      <c r="C200" s="10"/>
      <c r="D200" s="20">
        <f>SUM(E200:L200)</f>
        <v>14805.4</v>
      </c>
      <c r="E200" s="20">
        <v>0</v>
      </c>
      <c r="F200" s="20">
        <v>7402.7</v>
      </c>
      <c r="G200" s="20">
        <v>7402.7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/>
    </row>
    <row r="201" spans="1:13" s="2" customFormat="1" ht="15.75">
      <c r="A201" s="19"/>
      <c r="B201" s="10" t="s">
        <v>15</v>
      </c>
      <c r="C201" s="10"/>
      <c r="D201" s="20">
        <f>SUM(E201:L201)</f>
        <v>779.34746</v>
      </c>
      <c r="E201" s="20">
        <v>0</v>
      </c>
      <c r="F201" s="20">
        <v>389.84746</v>
      </c>
      <c r="G201" s="20">
        <v>389.5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/>
    </row>
    <row r="202" spans="1:13" s="2" customFormat="1" ht="15.75">
      <c r="A202" s="19"/>
      <c r="B202" s="10" t="s">
        <v>16</v>
      </c>
      <c r="C202" s="10"/>
      <c r="D202" s="51">
        <f>SUM(E202:L202)</f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2"/>
    </row>
    <row r="203" spans="1:14" s="2" customFormat="1" ht="63.75" customHeight="1">
      <c r="A203" s="19" t="s">
        <v>109</v>
      </c>
      <c r="B203" s="9" t="s">
        <v>29</v>
      </c>
      <c r="C203" s="11"/>
      <c r="D203" s="44">
        <f aca="true" t="shared" si="37" ref="D203:L203">SUM(D204+D205+D206+D207)</f>
        <v>0</v>
      </c>
      <c r="E203" s="44">
        <f t="shared" si="37"/>
        <v>0</v>
      </c>
      <c r="F203" s="44">
        <f t="shared" si="37"/>
        <v>0</v>
      </c>
      <c r="G203" s="44">
        <f t="shared" si="37"/>
        <v>0</v>
      </c>
      <c r="H203" s="44">
        <f t="shared" si="37"/>
        <v>0</v>
      </c>
      <c r="I203" s="44">
        <f t="shared" si="37"/>
        <v>0</v>
      </c>
      <c r="J203" s="44">
        <f t="shared" si="37"/>
        <v>0</v>
      </c>
      <c r="K203" s="44">
        <f t="shared" si="37"/>
        <v>0</v>
      </c>
      <c r="L203" s="44">
        <f t="shared" si="37"/>
        <v>0</v>
      </c>
      <c r="M203" s="10"/>
      <c r="N203" s="50"/>
    </row>
    <row r="204" spans="1:14" s="2" customFormat="1" ht="20.25" customHeight="1">
      <c r="A204" s="19"/>
      <c r="B204" s="10" t="s">
        <v>13</v>
      </c>
      <c r="C204" s="11"/>
      <c r="D204" s="44">
        <f>SUM(E204:L205)</f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10"/>
      <c r="N204" s="50"/>
    </row>
    <row r="205" spans="1:14" s="2" customFormat="1" ht="15.75">
      <c r="A205" s="19"/>
      <c r="B205" s="10" t="s">
        <v>14</v>
      </c>
      <c r="C205" s="11"/>
      <c r="D205" s="44">
        <f>SUM(E205:L206)</f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10"/>
      <c r="N205" s="50"/>
    </row>
    <row r="206" spans="1:14" s="2" customFormat="1" ht="15.75">
      <c r="A206" s="19"/>
      <c r="B206" s="10" t="s">
        <v>15</v>
      </c>
      <c r="C206" s="11"/>
      <c r="D206" s="44">
        <f>SUM(E206:L207)</f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10"/>
      <c r="N206" s="50"/>
    </row>
    <row r="207" spans="1:14" s="2" customFormat="1" ht="15.75">
      <c r="A207" s="19"/>
      <c r="B207" s="10" t="s">
        <v>16</v>
      </c>
      <c r="C207" s="11"/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10"/>
      <c r="N207" s="50"/>
    </row>
    <row r="208" spans="1:14" s="2" customFormat="1" ht="31.5">
      <c r="A208" s="19" t="s">
        <v>110</v>
      </c>
      <c r="B208" s="9" t="s">
        <v>90</v>
      </c>
      <c r="C208" s="11"/>
      <c r="D208" s="44">
        <f aca="true" t="shared" si="38" ref="D208:L208">D209+D210+D211+D212</f>
        <v>0</v>
      </c>
      <c r="E208" s="44">
        <f t="shared" si="38"/>
        <v>0</v>
      </c>
      <c r="F208" s="44">
        <f t="shared" si="38"/>
        <v>0</v>
      </c>
      <c r="G208" s="44">
        <f t="shared" si="38"/>
        <v>0</v>
      </c>
      <c r="H208" s="44">
        <f t="shared" si="38"/>
        <v>0</v>
      </c>
      <c r="I208" s="44">
        <f t="shared" si="38"/>
        <v>0</v>
      </c>
      <c r="J208" s="44">
        <f t="shared" si="38"/>
        <v>0</v>
      </c>
      <c r="K208" s="44">
        <f t="shared" si="38"/>
        <v>0</v>
      </c>
      <c r="L208" s="44">
        <f t="shared" si="38"/>
        <v>0</v>
      </c>
      <c r="M208" s="10"/>
      <c r="N208" s="50"/>
    </row>
    <row r="209" spans="1:13" s="2" customFormat="1" ht="15.75">
      <c r="A209" s="19"/>
      <c r="B209" s="10" t="s">
        <v>13</v>
      </c>
      <c r="C209" s="11"/>
      <c r="D209" s="44">
        <f>SUM(E209:L209)</f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10"/>
    </row>
    <row r="210" spans="1:13" s="2" customFormat="1" ht="15.75">
      <c r="A210" s="19"/>
      <c r="B210" s="10" t="s">
        <v>14</v>
      </c>
      <c r="C210" s="11"/>
      <c r="D210" s="44">
        <f>SUM(E210:L210)</f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10"/>
    </row>
    <row r="211" spans="1:13" s="2" customFormat="1" ht="15.75">
      <c r="A211" s="19"/>
      <c r="B211" s="10" t="s">
        <v>15</v>
      </c>
      <c r="C211" s="11"/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/>
    </row>
    <row r="212" spans="1:13" s="2" customFormat="1" ht="15.75">
      <c r="A212" s="19"/>
      <c r="B212" s="10" t="s">
        <v>16</v>
      </c>
      <c r="C212" s="11"/>
      <c r="D212" s="44">
        <f>SUM(E212:L212)</f>
        <v>0</v>
      </c>
      <c r="E212" s="44">
        <f aca="true" t="shared" si="39" ref="E212:L212">E202</f>
        <v>0</v>
      </c>
      <c r="F212" s="44">
        <f t="shared" si="39"/>
        <v>0</v>
      </c>
      <c r="G212" s="44">
        <f t="shared" si="39"/>
        <v>0</v>
      </c>
      <c r="H212" s="44">
        <f t="shared" si="39"/>
        <v>0</v>
      </c>
      <c r="I212" s="44">
        <f t="shared" si="39"/>
        <v>0</v>
      </c>
      <c r="J212" s="44">
        <f t="shared" si="39"/>
        <v>0</v>
      </c>
      <c r="K212" s="44">
        <f t="shared" si="39"/>
        <v>0</v>
      </c>
      <c r="L212" s="44">
        <f t="shared" si="39"/>
        <v>0</v>
      </c>
      <c r="M212" s="10"/>
    </row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</sheetData>
  <sheetProtection selectLockedCells="1" selectUnlockedCells="1"/>
  <mergeCells count="23">
    <mergeCell ref="C143:M143"/>
    <mergeCell ref="C169:M169"/>
    <mergeCell ref="C170:M170"/>
    <mergeCell ref="C196:M196"/>
    <mergeCell ref="C197:M197"/>
    <mergeCell ref="C52:M52"/>
    <mergeCell ref="C63:M63"/>
    <mergeCell ref="C104:M104"/>
    <mergeCell ref="C105:M105"/>
    <mergeCell ref="C111:M111"/>
    <mergeCell ref="C142:M142"/>
    <mergeCell ref="A8:A9"/>
    <mergeCell ref="B8:B9"/>
    <mergeCell ref="C8:C9"/>
    <mergeCell ref="D8:L8"/>
    <mergeCell ref="M8:M9"/>
    <mergeCell ref="C51:M51"/>
    <mergeCell ref="L1:M1"/>
    <mergeCell ref="K2:M2"/>
    <mergeCell ref="B4:M4"/>
    <mergeCell ref="B5:M5"/>
    <mergeCell ref="B6:M6"/>
    <mergeCell ref="C7:I7"/>
  </mergeCells>
  <printOptions/>
  <pageMargins left="0.2361111111111111" right="0.2361111111111111" top="0.7493055555555554" bottom="0.7479166666666667" header="0.5118055555555555" footer="0.5118055555555555"/>
  <pageSetup firstPageNumber="33" useFirstPageNumber="1" fitToHeight="0" fitToWidth="1" horizontalDpi="300" verticalDpi="300" orientation="landscape" paperSize="9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2023-01-12T10:25:09Z</dcterms:modified>
  <cp:category/>
  <cp:version/>
  <cp:contentType/>
  <cp:contentStatus/>
</cp:coreProperties>
</file>