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Лист1" sheetId="1" r:id="rId1"/>
  </sheets>
  <definedNames>
    <definedName name="Excel_BuiltIn_Print_Area" localSheetId="0">'Лист1'!$A$1:$N$239</definedName>
    <definedName name="_xlnm.Print_Area" localSheetId="0">'Лист1'!$A$1:$N$239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95" authorId="0">
      <text>
        <r>
          <rPr>
            <b/>
            <sz val="8"/>
            <color indexed="8"/>
            <rFont val="Tahoma"/>
            <family val="2"/>
          </rPr>
          <t xml:space="preserve">Admin:
</t>
        </r>
      </text>
    </comment>
  </commentList>
</comments>
</file>

<file path=xl/sharedStrings.xml><?xml version="1.0" encoding="utf-8"?>
<sst xmlns="http://schemas.openxmlformats.org/spreadsheetml/2006/main" count="325" uniqueCount="132">
  <si>
    <t>ПЛАН</t>
  </si>
  <si>
    <t xml:space="preserve">мероприятий по выполнению муниципальной  программы </t>
  </si>
  <si>
    <t>"Развитие городского хозяйства"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</si>
  <si>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</si>
  <si>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</si>
  <si>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</si>
  <si>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</si>
  <si>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</si>
  <si>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</si>
  <si>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</si>
  <si>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</si>
  <si>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</si>
  <si>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</si>
  <si>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</si>
  <si>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</si>
  <si>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</si>
  <si>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</si>
  <si>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</si>
  <si>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</si>
  <si>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 программе, в том числе:       </t>
  </si>
  <si>
    <t xml:space="preserve">Администрация городского округа ЗАТО Свободный, МКУ "СМЗ" </t>
  </si>
  <si>
    <t>федеральный бюджет</t>
  </si>
  <si>
    <t>областной бюджет</t>
  </si>
  <si>
    <t>местный бюджет</t>
  </si>
  <si>
    <t>внебюджетные  источники</t>
  </si>
  <si>
    <t>1.1.</t>
  </si>
  <si>
    <t xml:space="preserve">Капитальные вложения                                            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</si>
  <si>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</si>
  <si>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</si>
  <si>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</si>
  <si>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              </t>
  </si>
  <si>
    <t>2.</t>
  </si>
  <si>
    <t xml:space="preserve">Администрация городского округа ЗАТО Свободный </t>
  </si>
  <si>
    <t>2.1.</t>
  </si>
  <si>
    <t>Всего по направлению «Капитальные вложения», в том числе</t>
  </si>
  <si>
    <t>2.2.</t>
  </si>
  <si>
    <t>Всего по направлению «Научно-исследовательские и опытно-конструкторские работы», в том числе:</t>
  </si>
  <si>
    <t>2.3.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</si>
  <si>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              </t>
    </r>
    <r>
      <rPr>
        <b/>
        <sz val="10"/>
        <rFont val="Times New Roman"/>
        <family val="1"/>
      </rPr>
      <t xml:space="preserve"> </t>
    </r>
  </si>
  <si>
    <t xml:space="preserve">Цель 1. Повышение качества и безопасности проживания населения  </t>
  </si>
  <si>
    <t xml:space="preserve">Задача 1. Обеспечение комфортных условий проживания, повышения качества и условий жизни населения.  </t>
  </si>
  <si>
    <t>2.3.1.</t>
  </si>
  <si>
    <t xml:space="preserve">Обеспечение проведения  ремонта в муниципальном жилищном фонде.                                 </t>
  </si>
  <si>
    <t>П.5</t>
  </si>
  <si>
    <t>внебюджетные источники</t>
  </si>
  <si>
    <t>2.3.2.</t>
  </si>
  <si>
    <t xml:space="preserve">Обеспечение выполнения функций собственника жилых помещений по внесению взносов на капитальный ремонт общего имущества многоквартирных домов </t>
  </si>
  <si>
    <t>П.6</t>
  </si>
  <si>
    <t xml:space="preserve">Задача 2.  Повышение энергоэффективности использования энергетических ресурсов в жилищной сфере                                                                              </t>
  </si>
  <si>
    <t>2.3.3.</t>
  </si>
  <si>
    <t xml:space="preserve">Оснащение индивидуальными приборами учета  муниципальных квартир городского округа ЗАТО Свободный  </t>
  </si>
  <si>
    <t>П.8</t>
  </si>
  <si>
    <t>Задача 3. Исполнение иных полномочий в жилищной сфере</t>
  </si>
  <si>
    <t>2.3.4.</t>
  </si>
  <si>
    <t>Обеспечение исполнения иных полномочий в жилищной сфере</t>
  </si>
  <si>
    <t>П.10</t>
  </si>
  <si>
    <t>3.</t>
  </si>
  <si>
    <t xml:space="preserve">Всего по подпрограмме 2   "Развитие коммунальной инфраструктуры"              </t>
  </si>
  <si>
    <t>3.1.</t>
  </si>
  <si>
    <r>
      <rPr>
        <sz val="12"/>
        <rFont val="Times New Roman"/>
        <family val="1"/>
      </rPr>
      <t xml:space="preserve">Всего по направлению «Капитальные вложения», в том числе                                                  </t>
    </r>
    <r>
      <rPr>
        <b/>
        <sz val="10"/>
        <rFont val="Times New Roman"/>
        <family val="1"/>
      </rPr>
      <t xml:space="preserve"> </t>
    </r>
  </si>
  <si>
    <t>3.1.1.</t>
  </si>
  <si>
    <t>Строительство комплекса очистных сооружений бытовой канализации, модернизация котельной</t>
  </si>
  <si>
    <t>Администрация городского округа ЗАТО Свободный</t>
  </si>
  <si>
    <t>П.21</t>
  </si>
  <si>
    <t>3.1.2.</t>
  </si>
  <si>
    <r>
      <rPr>
        <sz val="12"/>
        <rFont val="Times New Roman"/>
        <family val="1"/>
      </rPr>
      <t xml:space="preserve">Устройство уличного освещения       </t>
    </r>
    <r>
      <rPr>
        <b/>
        <sz val="10"/>
        <rFont val="Times New Roman"/>
        <family val="1"/>
      </rPr>
      <t xml:space="preserve"> </t>
    </r>
  </si>
  <si>
    <t>3.1.3.</t>
  </si>
  <si>
    <t>Строительство коллектора</t>
  </si>
  <si>
    <t>3.2.</t>
  </si>
  <si>
    <t>3.3.</t>
  </si>
  <si>
    <t xml:space="preserve">Всего по направлению «Прочие нужды» в том числе:     </t>
  </si>
  <si>
    <t>Цель 1. Повышение надежности систем и качества предоставляемых коммунальных услуг</t>
  </si>
  <si>
    <t>Задача 1. Обеспечение развития коммунальных систем и повышение качества предоставляемых коммунальных услуг</t>
  </si>
  <si>
    <t>3.3.1.</t>
  </si>
  <si>
    <t>П.14            П.15          П.17</t>
  </si>
  <si>
    <t>Задача 2.  Повышение энергоэффективности использования энергетических ресурсов  в коммунальной сфере</t>
  </si>
  <si>
    <t>3.3.2.</t>
  </si>
  <si>
    <t>Установка частотного преобразования на оборудовании котельной №88,89</t>
  </si>
  <si>
    <t xml:space="preserve">Администрация городского округа ЗАТО Свободный  </t>
  </si>
  <si>
    <t>П.19</t>
  </si>
  <si>
    <t>3.3.3.</t>
  </si>
  <si>
    <t>Установка узла учета природного газа</t>
  </si>
  <si>
    <t>3.3.4.</t>
  </si>
  <si>
    <t>Устройство резервной скважины</t>
  </si>
  <si>
    <t>Задача 3. Исполнение иных полномочий в сфере коммунального хозяйства</t>
  </si>
  <si>
    <t>3.3.5.</t>
  </si>
  <si>
    <t>Обеспечение исполнения иных полномочий в сфере коммунального хозяйства</t>
  </si>
  <si>
    <t>4.</t>
  </si>
  <si>
    <t xml:space="preserve">Всего по подпрограмме 3  "Формирование современной городской среды", в том числе:  </t>
  </si>
  <si>
    <t>4.1.</t>
  </si>
  <si>
    <t>4.2.</t>
  </si>
  <si>
    <t>4.3.</t>
  </si>
  <si>
    <t xml:space="preserve">Всего по направлению «Прочие нужды» в том числе:                </t>
  </si>
  <si>
    <t xml:space="preserve">Цель 1.  Повышение уровня благоустройства городского округа 
</t>
  </si>
  <si>
    <t>Задача 1. Обеспечение санитарно-эпидемиологического состояния и благоустройства территории городского округа</t>
  </si>
  <si>
    <t>4.3.1.</t>
  </si>
  <si>
    <t>Обеспечение выполнения благоустройства территории и санитарно-эпидемиологического состояния</t>
  </si>
  <si>
    <t>Администрация городского округа ЗАТО Свободный, МКУ "СМЗ"</t>
  </si>
  <si>
    <t>П.25</t>
  </si>
  <si>
    <t>5.</t>
  </si>
  <si>
    <t xml:space="preserve">Всего по подпрограмме  4   "Развитие дорожной деятельности",  в том числе:                              </t>
  </si>
  <si>
    <t>5.1.</t>
  </si>
  <si>
    <t>5.2.</t>
  </si>
  <si>
    <t>5.3.</t>
  </si>
  <si>
    <r>
      <rPr>
        <sz val="12"/>
        <rFont val="Times New Roman"/>
        <family val="1"/>
      </rPr>
      <t xml:space="preserve">Всего по направлению «Прочие нужды» в том числе:                    </t>
    </r>
    <r>
      <rPr>
        <b/>
        <sz val="10"/>
        <rFont val="Times New Roman"/>
        <family val="1"/>
      </rPr>
      <t xml:space="preserve"> </t>
    </r>
  </si>
  <si>
    <t>Цель 1.Сохранение и развитие автомобильных дорог и улично-дорожной сети</t>
  </si>
  <si>
    <t>Задача 1.  Обеспечение проведения ремонта и повышения качества содержания автомобильных дорог и улично-дорожной сети</t>
  </si>
  <si>
    <t>5.3.1.</t>
  </si>
  <si>
    <t xml:space="preserve">Ремонт поъездной автомобильной дороги             </t>
  </si>
  <si>
    <t>5.3.2.</t>
  </si>
  <si>
    <t xml:space="preserve">Обеспечение содержания  дорог и улично-дорожной сети  </t>
  </si>
  <si>
    <t>П.30</t>
  </si>
  <si>
    <t>5.3.3.</t>
  </si>
  <si>
    <t xml:space="preserve">Капитальный ремонт улично-дорожной сети                  </t>
  </si>
  <si>
    <t>П.31</t>
  </si>
  <si>
    <t>6.</t>
  </si>
  <si>
    <t xml:space="preserve">Всего по подпрограмме  5.   "Энергосбережение и повышение энергоэффективности  систем коммунальной инфраструктуры",  в том числе:                              </t>
  </si>
  <si>
    <t>6.1.</t>
  </si>
  <si>
    <t>Цель 1. Повышение энергоэффективности систем коммунальной инфраструктуры</t>
  </si>
  <si>
    <t>Задача 1.  Модернизация оборудования систем теплоснабжения, водоснабжения, электроснабжения с использованием энергоэффективного оборудования с высоким коэффициентом полезного действия</t>
  </si>
  <si>
    <t>6.1.1.</t>
  </si>
  <si>
    <t xml:space="preserve">Модернизация котельной путем установки котла мощностью                  6 МВт, Котельная № 88, 89
</t>
  </si>
  <si>
    <t>6.1.2.</t>
  </si>
  <si>
    <t>Установка блочно-модульного ЦРП-6/0,04 Кв</t>
  </si>
  <si>
    <t>6.2.</t>
  </si>
  <si>
    <t>6.3.</t>
  </si>
  <si>
    <t>Приложение № 7
к муниципальной программе                       "Развитие городского хозяйства"</t>
  </si>
  <si>
    <t>Государственная поддержка закупки контейнеров для раздельного накопления твердых коммунальных отходов</t>
  </si>
  <si>
    <t xml:space="preserve"> </t>
  </si>
  <si>
    <t>3.3.6.</t>
  </si>
  <si>
    <r>
      <t xml:space="preserve">Обеспечение проведения капитального ремонта, содержание, модернизация  объектов коммунальной инфраструктуры в сфере водоснабжения, теплоснабжения, энергоснабжения   </t>
    </r>
    <r>
      <rPr>
        <b/>
        <sz val="10"/>
        <rFont val="Times New Roman"/>
        <family val="1"/>
      </rPr>
      <t xml:space="preserve"> </t>
    </r>
  </si>
  <si>
    <r>
      <t xml:space="preserve">Всего по подпрограмме 1. «Обеспечение качества условий проживания населения и улучшения жилищных условий":                                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</si>
</sst>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0.0000"/>
    <numFmt numFmtId="179" formatCode="0.00000"/>
    <numFmt numFmtId="180" formatCode="0.000000"/>
    <numFmt numFmtId="181" formatCode="#,##0.000000"/>
    <numFmt numFmtId="182" formatCode="#,##0.0000000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8"/>
      <color indexed="8"/>
      <name val="Tahoma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172" fontId="0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 vertical="top" wrapText="1"/>
    </xf>
    <xf numFmtId="175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9"/>
  <sheetViews>
    <sheetView tabSelected="1" zoomScale="90" zoomScaleNormal="90" zoomScalePageLayoutView="70" workbookViewId="0" topLeftCell="A1">
      <selection activeCell="D8" sqref="D8:M8"/>
    </sheetView>
  </sheetViews>
  <sheetFormatPr defaultColWidth="9.00390625" defaultRowHeight="12.75"/>
  <cols>
    <col min="1" max="1" width="6.75390625" style="1" customWidth="1"/>
    <col min="2" max="2" width="37.75390625" style="1" customWidth="1"/>
    <col min="3" max="3" width="19.25390625" style="1" customWidth="1"/>
    <col min="4" max="4" width="12.125" style="1" customWidth="1"/>
    <col min="5" max="5" width="11.125" style="1" customWidth="1"/>
    <col min="6" max="6" width="10.25390625" style="1" customWidth="1"/>
    <col min="7" max="7" width="10.625" style="2" customWidth="1"/>
    <col min="8" max="8" width="11.125" style="1" customWidth="1"/>
    <col min="9" max="9" width="11.625" style="1" customWidth="1"/>
    <col min="10" max="10" width="13.00390625" style="2" customWidth="1"/>
    <col min="11" max="11" width="12.75390625" style="2" customWidth="1"/>
    <col min="12" max="13" width="11.00390625" style="1" customWidth="1"/>
    <col min="14" max="14" width="14.00390625" style="1" customWidth="1"/>
    <col min="15" max="15" width="26.875" style="1" customWidth="1"/>
    <col min="16" max="16384" width="9.125" style="1" customWidth="1"/>
  </cols>
  <sheetData>
    <row r="1" spans="1:14" s="2" customFormat="1" ht="12" customHeight="1">
      <c r="A1" s="7"/>
      <c r="B1" s="7"/>
      <c r="C1" s="7"/>
      <c r="D1" s="7"/>
      <c r="E1" s="7"/>
      <c r="F1" s="8"/>
      <c r="G1" s="8"/>
      <c r="H1" s="8"/>
      <c r="I1" s="8"/>
      <c r="J1" s="8"/>
      <c r="K1" s="8"/>
      <c r="L1" s="47"/>
      <c r="M1" s="47"/>
      <c r="N1" s="47"/>
    </row>
    <row r="2" spans="1:14" s="2" customFormat="1" ht="54" customHeight="1">
      <c r="A2" s="7"/>
      <c r="B2" s="7"/>
      <c r="C2" s="7"/>
      <c r="D2" s="7"/>
      <c r="E2" s="7"/>
      <c r="F2" s="9"/>
      <c r="G2" s="9"/>
      <c r="H2" s="9"/>
      <c r="I2" s="9"/>
      <c r="J2" s="9"/>
      <c r="K2" s="48" t="s">
        <v>126</v>
      </c>
      <c r="L2" s="48"/>
      <c r="M2" s="48"/>
      <c r="N2" s="48"/>
    </row>
    <row r="3" spans="1:14" s="2" customFormat="1" ht="18.75" customHeight="1">
      <c r="A3" s="7"/>
      <c r="B3" s="7"/>
      <c r="C3" s="7"/>
      <c r="D3" s="7"/>
      <c r="E3" s="7"/>
      <c r="F3" s="9"/>
      <c r="G3" s="9"/>
      <c r="H3" s="9"/>
      <c r="I3" s="9"/>
      <c r="J3" s="9"/>
      <c r="K3" s="9"/>
      <c r="L3" s="10"/>
      <c r="M3" s="10"/>
      <c r="N3" s="10"/>
    </row>
    <row r="4" spans="1:14" s="2" customFormat="1" ht="15.75" customHeight="1">
      <c r="A4" s="7"/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2" customFormat="1" ht="15.75" customHeight="1">
      <c r="A5" s="7"/>
      <c r="B5" s="47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s="2" customFormat="1" ht="15.75" customHeight="1">
      <c r="A6" s="7"/>
      <c r="B6" s="47" t="s">
        <v>2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s="2" customFormat="1" ht="15.75">
      <c r="A7" s="7"/>
      <c r="B7" s="7"/>
      <c r="C7" s="49"/>
      <c r="D7" s="49"/>
      <c r="E7" s="49"/>
      <c r="F7" s="49"/>
      <c r="G7" s="49"/>
      <c r="H7" s="49"/>
      <c r="I7" s="49"/>
      <c r="J7" s="11"/>
      <c r="K7" s="11"/>
      <c r="L7" s="11"/>
      <c r="M7" s="11"/>
      <c r="N7" s="7"/>
    </row>
    <row r="8" spans="1:14" s="2" customFormat="1" ht="134.25" customHeight="1">
      <c r="A8" s="43" t="s">
        <v>3</v>
      </c>
      <c r="B8" s="46" t="s">
        <v>4</v>
      </c>
      <c r="C8" s="43" t="s">
        <v>5</v>
      </c>
      <c r="D8" s="43" t="s">
        <v>6</v>
      </c>
      <c r="E8" s="43"/>
      <c r="F8" s="43"/>
      <c r="G8" s="43"/>
      <c r="H8" s="43"/>
      <c r="I8" s="43"/>
      <c r="J8" s="43"/>
      <c r="K8" s="43"/>
      <c r="L8" s="43"/>
      <c r="M8" s="43"/>
      <c r="N8" s="43" t="s">
        <v>7</v>
      </c>
    </row>
    <row r="9" spans="1:14" s="2" customFormat="1" ht="19.5" customHeight="1">
      <c r="A9" s="43"/>
      <c r="B9" s="46"/>
      <c r="C9" s="43"/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17</v>
      </c>
      <c r="N9" s="43"/>
    </row>
    <row r="10" spans="1:14" s="2" customFormat="1" ht="15.75">
      <c r="A10" s="3"/>
      <c r="B10" s="3">
        <v>2</v>
      </c>
      <c r="C10" s="1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</row>
    <row r="11" spans="1:16" s="2" customFormat="1" ht="65.25" customHeight="1">
      <c r="A11" s="36" t="s">
        <v>18</v>
      </c>
      <c r="B11" s="42" t="s">
        <v>19</v>
      </c>
      <c r="C11" s="41" t="s">
        <v>20</v>
      </c>
      <c r="D11" s="39">
        <f>D12+D13+D14</f>
        <v>925060.83874</v>
      </c>
      <c r="E11" s="39">
        <f>SUM(E13:E15)</f>
        <v>102721.1</v>
      </c>
      <c r="F11" s="39">
        <f aca="true" t="shared" si="0" ref="F11:M11">SUM(F12:F15)</f>
        <v>86294.5</v>
      </c>
      <c r="G11" s="39">
        <f t="shared" si="0"/>
        <v>89302.4499</v>
      </c>
      <c r="H11" s="39">
        <f t="shared" si="0"/>
        <v>132095.70908</v>
      </c>
      <c r="I11" s="39">
        <f t="shared" si="0"/>
        <v>150503.45051999998</v>
      </c>
      <c r="J11" s="39">
        <f>SUM(J12:J15)</f>
        <v>170283.96739</v>
      </c>
      <c r="K11" s="39">
        <f>SUM(K12:K15)</f>
        <v>131143.52185000002</v>
      </c>
      <c r="L11" s="39">
        <f>SUM(L12:L15)</f>
        <v>31200.791</v>
      </c>
      <c r="M11" s="39">
        <f t="shared" si="0"/>
        <v>31515.349</v>
      </c>
      <c r="N11" s="3"/>
      <c r="O11" s="4"/>
      <c r="P11" s="15"/>
    </row>
    <row r="12" spans="1:16" s="2" customFormat="1" ht="17.25" customHeight="1">
      <c r="A12" s="14"/>
      <c r="B12" s="3" t="s">
        <v>21</v>
      </c>
      <c r="C12" s="13"/>
      <c r="D12" s="31">
        <f>SUM(D17+D22+D27)</f>
        <v>125451.90773</v>
      </c>
      <c r="E12" s="31">
        <f aca="true" t="shared" si="1" ref="E12:M12">SUM(E32+E76+E145+E172)</f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56949.954</v>
      </c>
      <c r="K12" s="31">
        <f t="shared" si="1"/>
        <v>60675.95373</v>
      </c>
      <c r="L12" s="31">
        <f t="shared" si="1"/>
        <v>4100</v>
      </c>
      <c r="M12" s="31">
        <f t="shared" si="1"/>
        <v>3726</v>
      </c>
      <c r="N12" s="3"/>
      <c r="O12" s="4"/>
      <c r="P12" s="15"/>
    </row>
    <row r="13" spans="1:16" s="2" customFormat="1" ht="20.25" customHeight="1">
      <c r="A13" s="14"/>
      <c r="B13" s="3" t="s">
        <v>22</v>
      </c>
      <c r="C13" s="13"/>
      <c r="D13" s="31">
        <f>SUM(D18+D23+D28)</f>
        <v>34860.4</v>
      </c>
      <c r="E13" s="31">
        <f>SUM(E33+E77+E146+E173)</f>
        <v>3858.7999999999997</v>
      </c>
      <c r="F13" s="31">
        <f>SUM(F33+F77+F146+F173)</f>
        <v>196.8</v>
      </c>
      <c r="G13" s="31">
        <f>SUM(G33+G77+G146+G173)</f>
        <v>201.5</v>
      </c>
      <c r="H13" s="31">
        <f aca="true" t="shared" si="2" ref="H13:M13">H18+H23+H28</f>
        <v>23056.800000000003</v>
      </c>
      <c r="I13" s="31">
        <f t="shared" si="2"/>
        <v>213.1</v>
      </c>
      <c r="J13" s="31">
        <f t="shared" si="2"/>
        <v>6593.299999999999</v>
      </c>
      <c r="K13" s="31">
        <f t="shared" si="2"/>
        <v>237.4</v>
      </c>
      <c r="L13" s="31">
        <f t="shared" si="2"/>
        <v>246.7</v>
      </c>
      <c r="M13" s="31">
        <f t="shared" si="2"/>
        <v>256</v>
      </c>
      <c r="N13" s="3"/>
      <c r="O13" s="4"/>
      <c r="P13" s="15"/>
    </row>
    <row r="14" spans="1:16" s="2" customFormat="1" ht="17.25" customHeight="1">
      <c r="A14" s="14"/>
      <c r="B14" s="3" t="s">
        <v>23</v>
      </c>
      <c r="C14" s="13"/>
      <c r="D14" s="31">
        <f>SUM(D19+D24+D29)+0.01</f>
        <v>764748.53101</v>
      </c>
      <c r="E14" s="31">
        <f aca="true" t="shared" si="3" ref="E14:M14">SUM(E19+E29+E24)</f>
        <v>98862.3</v>
      </c>
      <c r="F14" s="31">
        <f t="shared" si="3"/>
        <v>86097.7</v>
      </c>
      <c r="G14" s="31">
        <f t="shared" si="3"/>
        <v>89100.9499</v>
      </c>
      <c r="H14" s="31">
        <f t="shared" si="3"/>
        <v>109038.90908000001</v>
      </c>
      <c r="I14" s="31">
        <f t="shared" si="3"/>
        <v>150290.35051999998</v>
      </c>
      <c r="J14" s="31">
        <f>SUM(J19+J29+J24)+0.01</f>
        <v>106740.71339</v>
      </c>
      <c r="K14" s="31">
        <f t="shared" si="3"/>
        <v>70230.16812</v>
      </c>
      <c r="L14" s="31">
        <f>SUM(L19+L29+L24)</f>
        <v>26854.091</v>
      </c>
      <c r="M14" s="31">
        <f t="shared" si="3"/>
        <v>27533.349</v>
      </c>
      <c r="N14" s="3"/>
      <c r="O14" s="4"/>
      <c r="P14" s="15"/>
    </row>
    <row r="15" spans="1:16" s="2" customFormat="1" ht="15.75" customHeight="1">
      <c r="A15" s="14"/>
      <c r="B15" s="3" t="s">
        <v>24</v>
      </c>
      <c r="C15" s="13"/>
      <c r="D15" s="31">
        <f>SUM(D20+D25+D30)</f>
        <v>0</v>
      </c>
      <c r="E15" s="31">
        <f aca="true" t="shared" si="4" ref="E15:M15">SUM(E35+E79+E148+E175)</f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"/>
      <c r="O15" s="4"/>
      <c r="P15" s="15"/>
    </row>
    <row r="16" spans="1:16" s="2" customFormat="1" ht="20.25" customHeight="1">
      <c r="A16" s="14" t="s">
        <v>25</v>
      </c>
      <c r="B16" s="16" t="s">
        <v>26</v>
      </c>
      <c r="C16" s="13"/>
      <c r="D16" s="31">
        <f aca="true" t="shared" si="5" ref="D16:M16">SUM(D17+D18+D19+D20)</f>
        <v>383519.22494</v>
      </c>
      <c r="E16" s="31">
        <f t="shared" si="5"/>
        <v>29523.3</v>
      </c>
      <c r="F16" s="31">
        <f t="shared" si="5"/>
        <v>37390.3</v>
      </c>
      <c r="G16" s="31">
        <f t="shared" si="5"/>
        <v>43774.28981</v>
      </c>
      <c r="H16" s="31">
        <f t="shared" si="5"/>
        <v>64739.670730000005</v>
      </c>
      <c r="I16" s="31">
        <f t="shared" si="5"/>
        <v>62358.49565</v>
      </c>
      <c r="J16" s="31">
        <f t="shared" si="5"/>
        <v>65850.954</v>
      </c>
      <c r="K16" s="31">
        <f t="shared" si="5"/>
        <v>72056.21475</v>
      </c>
      <c r="L16" s="31">
        <f t="shared" si="5"/>
        <v>4100</v>
      </c>
      <c r="M16" s="31">
        <f t="shared" si="5"/>
        <v>3726</v>
      </c>
      <c r="N16" s="3"/>
      <c r="O16" s="4"/>
      <c r="P16" s="15"/>
    </row>
    <row r="17" spans="1:16" s="2" customFormat="1" ht="16.5" customHeight="1">
      <c r="A17" s="14"/>
      <c r="B17" s="3" t="s">
        <v>21</v>
      </c>
      <c r="C17" s="13"/>
      <c r="D17" s="31">
        <f aca="true" t="shared" si="6" ref="D17:M17">SUM(D37+D81+D150+D177)</f>
        <v>125451.90773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56949.954</v>
      </c>
      <c r="K17" s="31">
        <f t="shared" si="6"/>
        <v>60675.95373</v>
      </c>
      <c r="L17" s="31">
        <f t="shared" si="6"/>
        <v>4100</v>
      </c>
      <c r="M17" s="31">
        <f t="shared" si="6"/>
        <v>3726</v>
      </c>
      <c r="N17" s="3"/>
      <c r="O17" s="4"/>
      <c r="P17" s="15"/>
    </row>
    <row r="18" spans="1:16" s="2" customFormat="1" ht="20.25" customHeight="1">
      <c r="A18" s="14"/>
      <c r="B18" s="3" t="s">
        <v>22</v>
      </c>
      <c r="C18" s="13"/>
      <c r="D18" s="31">
        <f>SUM(D38+D82+D151+D178+D215)</f>
        <v>13299.6</v>
      </c>
      <c r="E18" s="31">
        <f>SUM(E38+E82+E151+E178)</f>
        <v>0</v>
      </c>
      <c r="F18" s="31">
        <f>SUM(F38+F82+F151+F178)</f>
        <v>0</v>
      </c>
      <c r="G18" s="31">
        <f>SUM(G38+G82+G151+G178)</f>
        <v>0</v>
      </c>
      <c r="H18" s="31">
        <f>H38+H82+H151+H178+H215</f>
        <v>13299.6</v>
      </c>
      <c r="I18" s="31">
        <f>SUM(I38+I82+I151+I178)</f>
        <v>0</v>
      </c>
      <c r="J18" s="31">
        <f>SUM(J38+J82+J151+J178)</f>
        <v>0</v>
      </c>
      <c r="K18" s="31">
        <f>SUM(K38+K82+K151+K178)</f>
        <v>0</v>
      </c>
      <c r="L18" s="31">
        <f>SUM(L38+L82+L151+L178)</f>
        <v>0</v>
      </c>
      <c r="M18" s="31">
        <f>SUM(M38+M82+M151+M178)</f>
        <v>0</v>
      </c>
      <c r="N18" s="3"/>
      <c r="O18" s="4"/>
      <c r="P18" s="15"/>
    </row>
    <row r="19" spans="1:16" s="2" customFormat="1" ht="20.25" customHeight="1">
      <c r="A19" s="14"/>
      <c r="B19" s="3" t="s">
        <v>23</v>
      </c>
      <c r="C19" s="13"/>
      <c r="D19" s="31">
        <f>D39+D83+D152+D179+D216</f>
        <v>244767.71721</v>
      </c>
      <c r="E19" s="31">
        <f aca="true" t="shared" si="7" ref="E19:M19">E39+E83+E152+E179+E223</f>
        <v>29523.3</v>
      </c>
      <c r="F19" s="31">
        <f t="shared" si="7"/>
        <v>37390.3</v>
      </c>
      <c r="G19" s="31">
        <f t="shared" si="7"/>
        <v>43774.28981</v>
      </c>
      <c r="H19" s="31">
        <f t="shared" si="7"/>
        <v>51440.07073000001</v>
      </c>
      <c r="I19" s="31">
        <f t="shared" si="7"/>
        <v>62358.49565</v>
      </c>
      <c r="J19" s="31">
        <f t="shared" si="7"/>
        <v>8901</v>
      </c>
      <c r="K19" s="31">
        <f t="shared" si="7"/>
        <v>11380.26102</v>
      </c>
      <c r="L19" s="31">
        <f t="shared" si="7"/>
        <v>0</v>
      </c>
      <c r="M19" s="31">
        <f t="shared" si="7"/>
        <v>0</v>
      </c>
      <c r="N19" s="3"/>
      <c r="O19" s="4"/>
      <c r="P19" s="15"/>
    </row>
    <row r="20" spans="1:16" s="2" customFormat="1" ht="15" customHeight="1">
      <c r="A20" s="14"/>
      <c r="B20" s="3" t="s">
        <v>24</v>
      </c>
      <c r="C20" s="13"/>
      <c r="D20" s="31">
        <f aca="true" t="shared" si="8" ref="D20:M20">SUM(D40+D84+D153+D180)</f>
        <v>0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"/>
      <c r="O20" s="4"/>
      <c r="P20" s="15"/>
    </row>
    <row r="21" spans="1:16" s="2" customFormat="1" ht="30.75" customHeight="1">
      <c r="A21" s="14" t="s">
        <v>27</v>
      </c>
      <c r="B21" s="16" t="s">
        <v>28</v>
      </c>
      <c r="C21" s="13"/>
      <c r="D21" s="31">
        <f aca="true" t="shared" si="9" ref="D21:M21">SUM(D22+D23+D24+D25)</f>
        <v>0</v>
      </c>
      <c r="E21" s="31">
        <f t="shared" si="9"/>
        <v>0</v>
      </c>
      <c r="F21" s="31">
        <f t="shared" si="9"/>
        <v>0</v>
      </c>
      <c r="G21" s="31">
        <f t="shared" si="9"/>
        <v>0</v>
      </c>
      <c r="H21" s="31">
        <f t="shared" si="9"/>
        <v>0</v>
      </c>
      <c r="I21" s="31">
        <f t="shared" si="9"/>
        <v>0</v>
      </c>
      <c r="J21" s="31">
        <f t="shared" si="9"/>
        <v>0</v>
      </c>
      <c r="K21" s="31">
        <f t="shared" si="9"/>
        <v>0</v>
      </c>
      <c r="L21" s="31">
        <f t="shared" si="9"/>
        <v>0</v>
      </c>
      <c r="M21" s="31">
        <f t="shared" si="9"/>
        <v>0</v>
      </c>
      <c r="N21" s="3"/>
      <c r="O21" s="4"/>
      <c r="P21" s="15"/>
    </row>
    <row r="22" spans="1:16" s="2" customFormat="1" ht="20.25" customHeight="1">
      <c r="A22" s="14"/>
      <c r="B22" s="3" t="s">
        <v>21</v>
      </c>
      <c r="C22" s="13"/>
      <c r="D22" s="31">
        <f aca="true" t="shared" si="10" ref="D22:M22">SUM(D42+D101+D155+D182)</f>
        <v>0</v>
      </c>
      <c r="E22" s="31">
        <f t="shared" si="10"/>
        <v>0</v>
      </c>
      <c r="F22" s="31">
        <f t="shared" si="10"/>
        <v>0</v>
      </c>
      <c r="G22" s="31">
        <f t="shared" si="10"/>
        <v>0</v>
      </c>
      <c r="H22" s="31">
        <f t="shared" si="10"/>
        <v>0</v>
      </c>
      <c r="I22" s="31">
        <f t="shared" si="10"/>
        <v>0</v>
      </c>
      <c r="J22" s="31">
        <f t="shared" si="10"/>
        <v>0</v>
      </c>
      <c r="K22" s="31">
        <f t="shared" si="10"/>
        <v>0</v>
      </c>
      <c r="L22" s="31">
        <f t="shared" si="10"/>
        <v>0</v>
      </c>
      <c r="M22" s="31">
        <f t="shared" si="10"/>
        <v>0</v>
      </c>
      <c r="N22" s="3"/>
      <c r="O22" s="4"/>
      <c r="P22" s="15"/>
    </row>
    <row r="23" spans="1:16" s="2" customFormat="1" ht="20.25" customHeight="1">
      <c r="A23" s="14"/>
      <c r="B23" s="3" t="s">
        <v>22</v>
      </c>
      <c r="C23" s="13"/>
      <c r="D23" s="31">
        <f aca="true" t="shared" si="11" ref="D23:M23">SUM(D43+D102+D156+D183)</f>
        <v>0</v>
      </c>
      <c r="E23" s="31">
        <f t="shared" si="11"/>
        <v>0</v>
      </c>
      <c r="F23" s="31">
        <f t="shared" si="11"/>
        <v>0</v>
      </c>
      <c r="G23" s="31">
        <f t="shared" si="11"/>
        <v>0</v>
      </c>
      <c r="H23" s="31">
        <f t="shared" si="11"/>
        <v>0</v>
      </c>
      <c r="I23" s="31">
        <f t="shared" si="11"/>
        <v>0</v>
      </c>
      <c r="J23" s="31">
        <f t="shared" si="11"/>
        <v>0</v>
      </c>
      <c r="K23" s="31">
        <f t="shared" si="11"/>
        <v>0</v>
      </c>
      <c r="L23" s="31">
        <f t="shared" si="11"/>
        <v>0</v>
      </c>
      <c r="M23" s="31">
        <f t="shared" si="11"/>
        <v>0</v>
      </c>
      <c r="N23" s="3"/>
      <c r="O23" s="4"/>
      <c r="P23" s="15"/>
    </row>
    <row r="24" spans="1:16" s="2" customFormat="1" ht="20.25" customHeight="1">
      <c r="A24" s="14"/>
      <c r="B24" s="3" t="s">
        <v>23</v>
      </c>
      <c r="C24" s="13"/>
      <c r="D24" s="31">
        <f aca="true" t="shared" si="12" ref="D24:M24">SUM(D44+D103+D157+D184)</f>
        <v>0</v>
      </c>
      <c r="E24" s="31">
        <f t="shared" si="12"/>
        <v>0</v>
      </c>
      <c r="F24" s="31">
        <f t="shared" si="12"/>
        <v>0</v>
      </c>
      <c r="G24" s="31">
        <f t="shared" si="12"/>
        <v>0</v>
      </c>
      <c r="H24" s="31">
        <f t="shared" si="12"/>
        <v>0</v>
      </c>
      <c r="I24" s="31">
        <f t="shared" si="12"/>
        <v>0</v>
      </c>
      <c r="J24" s="31">
        <f t="shared" si="12"/>
        <v>0</v>
      </c>
      <c r="K24" s="31">
        <f t="shared" si="12"/>
        <v>0</v>
      </c>
      <c r="L24" s="31">
        <f t="shared" si="12"/>
        <v>0</v>
      </c>
      <c r="M24" s="31">
        <f t="shared" si="12"/>
        <v>0</v>
      </c>
      <c r="N24" s="3"/>
      <c r="O24" s="4"/>
      <c r="P24" s="15"/>
    </row>
    <row r="25" spans="1:16" s="2" customFormat="1" ht="20.25" customHeight="1">
      <c r="A25" s="14"/>
      <c r="B25" s="3" t="s">
        <v>24</v>
      </c>
      <c r="C25" s="13"/>
      <c r="D25" s="31">
        <f aca="true" t="shared" si="13" ref="D25:M25">SUM(D45+D104+D158+D185)</f>
        <v>0</v>
      </c>
      <c r="E25" s="31">
        <f t="shared" si="13"/>
        <v>0</v>
      </c>
      <c r="F25" s="31">
        <f t="shared" si="13"/>
        <v>0</v>
      </c>
      <c r="G25" s="31">
        <f t="shared" si="13"/>
        <v>0</v>
      </c>
      <c r="H25" s="31">
        <f t="shared" si="13"/>
        <v>0</v>
      </c>
      <c r="I25" s="31">
        <f t="shared" si="13"/>
        <v>0</v>
      </c>
      <c r="J25" s="31">
        <f t="shared" si="13"/>
        <v>0</v>
      </c>
      <c r="K25" s="31">
        <f t="shared" si="13"/>
        <v>0</v>
      </c>
      <c r="L25" s="31">
        <f t="shared" si="13"/>
        <v>0</v>
      </c>
      <c r="M25" s="31">
        <f t="shared" si="13"/>
        <v>0</v>
      </c>
      <c r="N25" s="3"/>
      <c r="O25" s="4"/>
      <c r="P25" s="15"/>
    </row>
    <row r="26" spans="1:16" s="2" customFormat="1" ht="20.25" customHeight="1">
      <c r="A26" s="14" t="s">
        <v>29</v>
      </c>
      <c r="B26" s="16" t="s">
        <v>30</v>
      </c>
      <c r="C26" s="13"/>
      <c r="D26" s="31">
        <f aca="true" t="shared" si="14" ref="D26:M26">SUM(D27:D30)</f>
        <v>541541.6038</v>
      </c>
      <c r="E26" s="31">
        <f t="shared" si="14"/>
        <v>73197.8</v>
      </c>
      <c r="F26" s="31">
        <f t="shared" si="14"/>
        <v>48904.2</v>
      </c>
      <c r="G26" s="31">
        <f t="shared" si="14"/>
        <v>45528.160090000005</v>
      </c>
      <c r="H26" s="31">
        <f t="shared" si="14"/>
        <v>67356.03835</v>
      </c>
      <c r="I26" s="31">
        <f t="shared" si="14"/>
        <v>88144.95487</v>
      </c>
      <c r="J26" s="31">
        <f t="shared" si="14"/>
        <v>104433.00339000001</v>
      </c>
      <c r="K26" s="31">
        <f t="shared" si="14"/>
        <v>59087.307100000005</v>
      </c>
      <c r="L26" s="31">
        <f t="shared" si="14"/>
        <v>27100.791</v>
      </c>
      <c r="M26" s="31">
        <f t="shared" si="14"/>
        <v>27789.349</v>
      </c>
      <c r="N26" s="3"/>
      <c r="O26" s="4"/>
      <c r="P26" s="15"/>
    </row>
    <row r="27" spans="1:16" s="2" customFormat="1" ht="20.25" customHeight="1">
      <c r="A27" s="14"/>
      <c r="B27" s="3" t="s">
        <v>21</v>
      </c>
      <c r="C27" s="13"/>
      <c r="D27" s="31">
        <f aca="true" t="shared" si="15" ref="D27:M27">SUM(D47+D106+D160+D187)</f>
        <v>0</v>
      </c>
      <c r="E27" s="31">
        <f t="shared" si="15"/>
        <v>0</v>
      </c>
      <c r="F27" s="31">
        <f t="shared" si="15"/>
        <v>0</v>
      </c>
      <c r="G27" s="31">
        <f t="shared" si="15"/>
        <v>0</v>
      </c>
      <c r="H27" s="31">
        <f t="shared" si="15"/>
        <v>0</v>
      </c>
      <c r="I27" s="31">
        <f t="shared" si="15"/>
        <v>0</v>
      </c>
      <c r="J27" s="31">
        <f t="shared" si="15"/>
        <v>0</v>
      </c>
      <c r="K27" s="31">
        <f t="shared" si="15"/>
        <v>0</v>
      </c>
      <c r="L27" s="31">
        <f t="shared" si="15"/>
        <v>0</v>
      </c>
      <c r="M27" s="31">
        <f t="shared" si="15"/>
        <v>0</v>
      </c>
      <c r="N27" s="3"/>
      <c r="O27" s="4"/>
      <c r="P27" s="15"/>
    </row>
    <row r="28" spans="1:16" s="2" customFormat="1" ht="20.25" customHeight="1">
      <c r="A28" s="14"/>
      <c r="B28" s="3" t="s">
        <v>22</v>
      </c>
      <c r="C28" s="13"/>
      <c r="D28" s="31">
        <f>SUM(D48+D107+D188+D161)</f>
        <v>21560.8</v>
      </c>
      <c r="E28" s="31">
        <f>SUM(E48+E107+E161+E188)</f>
        <v>3858.7999999999997</v>
      </c>
      <c r="F28" s="31">
        <f>SUM(F48+F107+F161+F188)</f>
        <v>196.8</v>
      </c>
      <c r="G28" s="31">
        <f>SUM(G48+G107+G161+G188)</f>
        <v>201.5</v>
      </c>
      <c r="H28" s="31">
        <f>H48+H107+H161+H188+H237</f>
        <v>9757.2</v>
      </c>
      <c r="I28" s="31">
        <f>SUM(I48+I107+I161+I188)</f>
        <v>213.1</v>
      </c>
      <c r="J28" s="31">
        <f>SUM(J48+J107+J161+J188)</f>
        <v>6593.299999999999</v>
      </c>
      <c r="K28" s="31">
        <f>SUM(K48+K107+K161+K188)</f>
        <v>237.4</v>
      </c>
      <c r="L28" s="31">
        <f>SUM(L48+L107+L161+L188)</f>
        <v>246.7</v>
      </c>
      <c r="M28" s="31">
        <f>SUM(M48+M107+M161+M188)</f>
        <v>256</v>
      </c>
      <c r="N28" s="3"/>
      <c r="O28" s="4"/>
      <c r="P28" s="15"/>
    </row>
    <row r="29" spans="1:16" s="2" customFormat="1" ht="20.25" customHeight="1">
      <c r="A29" s="14"/>
      <c r="B29" s="3" t="s">
        <v>23</v>
      </c>
      <c r="C29" s="13"/>
      <c r="D29" s="31">
        <f>D49+D108+D162+D189+D238</f>
        <v>519980.80380000005</v>
      </c>
      <c r="E29" s="31">
        <f>SUM(E49+E108+E189+E162)</f>
        <v>69339</v>
      </c>
      <c r="F29" s="31">
        <f>SUM(F49+F108+F189+F162)</f>
        <v>48707.399999999994</v>
      </c>
      <c r="G29" s="31">
        <f>SUM(G49+G108+G189+G162)+G238</f>
        <v>45326.660090000005</v>
      </c>
      <c r="H29" s="31">
        <f>SUM(H49+H108+H189+H162+H238)</f>
        <v>57598.838350000005</v>
      </c>
      <c r="I29" s="31">
        <f>SUM(I49+I108+I189+I162)+I238</f>
        <v>87931.85487</v>
      </c>
      <c r="J29" s="31">
        <f>SUM(J49+J108+J189+J162)+J238</f>
        <v>97839.70339000001</v>
      </c>
      <c r="K29" s="31">
        <f>SUM(K49+K108+K189+K162)+K238</f>
        <v>58849.907100000004</v>
      </c>
      <c r="L29" s="31">
        <f>SUM(L49+L108+L189+L162)+L238</f>
        <v>26854.091</v>
      </c>
      <c r="M29" s="31">
        <f>SUM(M49+M108+M189+M162)+M238</f>
        <v>27533.349</v>
      </c>
      <c r="N29" s="3"/>
      <c r="O29" s="4"/>
      <c r="P29" s="15"/>
    </row>
    <row r="30" spans="1:16" s="2" customFormat="1" ht="21" customHeight="1">
      <c r="A30" s="14"/>
      <c r="B30" s="3" t="s">
        <v>24</v>
      </c>
      <c r="C30" s="13"/>
      <c r="D30" s="31">
        <f aca="true" t="shared" si="16" ref="D30:M30">SUM(D50+D109+D163+D190)</f>
        <v>0</v>
      </c>
      <c r="E30" s="31">
        <f t="shared" si="16"/>
        <v>0</v>
      </c>
      <c r="F30" s="31">
        <f t="shared" si="16"/>
        <v>0</v>
      </c>
      <c r="G30" s="31">
        <f t="shared" si="16"/>
        <v>0</v>
      </c>
      <c r="H30" s="31">
        <f t="shared" si="16"/>
        <v>0</v>
      </c>
      <c r="I30" s="31">
        <f t="shared" si="16"/>
        <v>0</v>
      </c>
      <c r="J30" s="31">
        <f t="shared" si="16"/>
        <v>0</v>
      </c>
      <c r="K30" s="31">
        <f t="shared" si="16"/>
        <v>0</v>
      </c>
      <c r="L30" s="31">
        <f t="shared" si="16"/>
        <v>0</v>
      </c>
      <c r="M30" s="31">
        <f t="shared" si="16"/>
        <v>0</v>
      </c>
      <c r="N30" s="3"/>
      <c r="O30" s="4"/>
      <c r="P30" s="15"/>
    </row>
    <row r="31" spans="1:16" s="2" customFormat="1" ht="96" customHeight="1">
      <c r="A31" s="36" t="s">
        <v>31</v>
      </c>
      <c r="B31" s="37" t="s">
        <v>131</v>
      </c>
      <c r="C31" s="41" t="s">
        <v>32</v>
      </c>
      <c r="D31" s="39">
        <f aca="true" t="shared" si="17" ref="D31:M31">SUM(D32:D35)</f>
        <v>122248.80847000002</v>
      </c>
      <c r="E31" s="39">
        <f t="shared" si="17"/>
        <v>15801</v>
      </c>
      <c r="F31" s="39">
        <f t="shared" si="17"/>
        <v>12084.7</v>
      </c>
      <c r="G31" s="39">
        <f t="shared" si="17"/>
        <v>11833.65657</v>
      </c>
      <c r="H31" s="39">
        <f t="shared" si="17"/>
        <v>14915.83877</v>
      </c>
      <c r="I31" s="39">
        <f t="shared" si="17"/>
        <v>16167.64959</v>
      </c>
      <c r="J31" s="39">
        <f t="shared" si="17"/>
        <v>15180.09114</v>
      </c>
      <c r="K31" s="39">
        <f t="shared" si="17"/>
        <v>16228.6244</v>
      </c>
      <c r="L31" s="39">
        <f t="shared" si="17"/>
        <v>9964.153</v>
      </c>
      <c r="M31" s="39">
        <f t="shared" si="17"/>
        <v>10073.095</v>
      </c>
      <c r="N31" s="17"/>
      <c r="O31" s="4"/>
      <c r="P31" s="15"/>
    </row>
    <row r="32" spans="1:16" s="2" customFormat="1" ht="16.5" customHeight="1">
      <c r="A32" s="14"/>
      <c r="B32" s="3" t="s">
        <v>21</v>
      </c>
      <c r="C32" s="13"/>
      <c r="D32" s="31">
        <f aca="true" t="shared" si="18" ref="D32:M32">SUM(D37+D42+D47)</f>
        <v>0</v>
      </c>
      <c r="E32" s="31">
        <f t="shared" si="18"/>
        <v>0</v>
      </c>
      <c r="F32" s="31">
        <f t="shared" si="18"/>
        <v>0</v>
      </c>
      <c r="G32" s="31">
        <f t="shared" si="18"/>
        <v>0</v>
      </c>
      <c r="H32" s="31">
        <f t="shared" si="18"/>
        <v>0</v>
      </c>
      <c r="I32" s="31">
        <f t="shared" si="18"/>
        <v>0</v>
      </c>
      <c r="J32" s="31">
        <f t="shared" si="18"/>
        <v>0</v>
      </c>
      <c r="K32" s="31">
        <f t="shared" si="18"/>
        <v>0</v>
      </c>
      <c r="L32" s="31">
        <f t="shared" si="18"/>
        <v>0</v>
      </c>
      <c r="M32" s="31">
        <f t="shared" si="18"/>
        <v>0</v>
      </c>
      <c r="N32" s="3"/>
      <c r="O32" s="4"/>
      <c r="P32" s="15"/>
    </row>
    <row r="33" spans="1:16" s="2" customFormat="1" ht="15" customHeight="1">
      <c r="A33" s="14"/>
      <c r="B33" s="3" t="s">
        <v>22</v>
      </c>
      <c r="C33" s="13"/>
      <c r="D33" s="31">
        <f aca="true" t="shared" si="19" ref="D33:M33">SUM(D38+D43+D48)</f>
        <v>0</v>
      </c>
      <c r="E33" s="31">
        <f t="shared" si="19"/>
        <v>0</v>
      </c>
      <c r="F33" s="31">
        <f t="shared" si="19"/>
        <v>0</v>
      </c>
      <c r="G33" s="31">
        <f t="shared" si="19"/>
        <v>0</v>
      </c>
      <c r="H33" s="31">
        <f t="shared" si="19"/>
        <v>0</v>
      </c>
      <c r="I33" s="31">
        <f t="shared" si="19"/>
        <v>0</v>
      </c>
      <c r="J33" s="31">
        <f t="shared" si="19"/>
        <v>0</v>
      </c>
      <c r="K33" s="31">
        <f t="shared" si="19"/>
        <v>0</v>
      </c>
      <c r="L33" s="31">
        <f t="shared" si="19"/>
        <v>0</v>
      </c>
      <c r="M33" s="31">
        <f t="shared" si="19"/>
        <v>0</v>
      </c>
      <c r="N33" s="3"/>
      <c r="O33" s="4"/>
      <c r="P33" s="15"/>
    </row>
    <row r="34" spans="1:16" s="2" customFormat="1" ht="16.5" customHeight="1">
      <c r="A34" s="14"/>
      <c r="B34" s="3" t="s">
        <v>23</v>
      </c>
      <c r="C34" s="13"/>
      <c r="D34" s="31">
        <f aca="true" t="shared" si="20" ref="D34:M34">SUM(D39+D44+D49)</f>
        <v>122248.80847000002</v>
      </c>
      <c r="E34" s="31">
        <f t="shared" si="20"/>
        <v>15801</v>
      </c>
      <c r="F34" s="31">
        <f t="shared" si="20"/>
        <v>12084.7</v>
      </c>
      <c r="G34" s="31">
        <f t="shared" si="20"/>
        <v>11833.65657</v>
      </c>
      <c r="H34" s="31">
        <f t="shared" si="20"/>
        <v>14915.83877</v>
      </c>
      <c r="I34" s="31">
        <f t="shared" si="20"/>
        <v>16167.64959</v>
      </c>
      <c r="J34" s="31">
        <f t="shared" si="20"/>
        <v>15180.09114</v>
      </c>
      <c r="K34" s="31">
        <f t="shared" si="20"/>
        <v>16228.6244</v>
      </c>
      <c r="L34" s="31">
        <f t="shared" si="20"/>
        <v>9964.153</v>
      </c>
      <c r="M34" s="31">
        <f t="shared" si="20"/>
        <v>10073.095</v>
      </c>
      <c r="N34" s="3"/>
      <c r="O34" s="4"/>
      <c r="P34" s="15"/>
    </row>
    <row r="35" spans="1:16" s="2" customFormat="1" ht="16.5" customHeight="1">
      <c r="A35" s="14"/>
      <c r="B35" s="3" t="s">
        <v>24</v>
      </c>
      <c r="C35" s="13"/>
      <c r="D35" s="31">
        <f aca="true" t="shared" si="21" ref="D35:M35">SUM(D40+D45+D50)</f>
        <v>0</v>
      </c>
      <c r="E35" s="31">
        <f t="shared" si="21"/>
        <v>0</v>
      </c>
      <c r="F35" s="31">
        <f t="shared" si="21"/>
        <v>0</v>
      </c>
      <c r="G35" s="31">
        <f t="shared" si="21"/>
        <v>0</v>
      </c>
      <c r="H35" s="31">
        <f t="shared" si="21"/>
        <v>0</v>
      </c>
      <c r="I35" s="31">
        <f t="shared" si="21"/>
        <v>0</v>
      </c>
      <c r="J35" s="31">
        <f t="shared" si="21"/>
        <v>0</v>
      </c>
      <c r="K35" s="31">
        <f t="shared" si="21"/>
        <v>0</v>
      </c>
      <c r="L35" s="31">
        <f t="shared" si="21"/>
        <v>0</v>
      </c>
      <c r="M35" s="31">
        <f t="shared" si="21"/>
        <v>0</v>
      </c>
      <c r="N35" s="3"/>
      <c r="O35" s="4"/>
      <c r="P35" s="15"/>
    </row>
    <row r="36" spans="1:16" s="2" customFormat="1" ht="48" customHeight="1">
      <c r="A36" s="14" t="s">
        <v>33</v>
      </c>
      <c r="B36" s="16" t="s">
        <v>34</v>
      </c>
      <c r="C36" s="13"/>
      <c r="D36" s="31">
        <f aca="true" t="shared" si="22" ref="D36:M36">SUM(D37+D38+D39+D40)</f>
        <v>0</v>
      </c>
      <c r="E36" s="31">
        <f t="shared" si="22"/>
        <v>0</v>
      </c>
      <c r="F36" s="31">
        <f t="shared" si="22"/>
        <v>0</v>
      </c>
      <c r="G36" s="31">
        <f t="shared" si="22"/>
        <v>0</v>
      </c>
      <c r="H36" s="31">
        <f t="shared" si="22"/>
        <v>0</v>
      </c>
      <c r="I36" s="31">
        <f t="shared" si="22"/>
        <v>0</v>
      </c>
      <c r="J36" s="31">
        <f t="shared" si="22"/>
        <v>0</v>
      </c>
      <c r="K36" s="31">
        <f t="shared" si="22"/>
        <v>0</v>
      </c>
      <c r="L36" s="31">
        <f t="shared" si="22"/>
        <v>0</v>
      </c>
      <c r="M36" s="31">
        <f t="shared" si="22"/>
        <v>0</v>
      </c>
      <c r="N36" s="3"/>
      <c r="O36" s="4"/>
      <c r="P36" s="15"/>
    </row>
    <row r="37" spans="1:16" s="2" customFormat="1" ht="16.5" customHeight="1">
      <c r="A37" s="14"/>
      <c r="B37" s="3" t="s">
        <v>21</v>
      </c>
      <c r="C37" s="13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"/>
      <c r="O37" s="4"/>
      <c r="P37" s="15"/>
    </row>
    <row r="38" spans="1:16" s="2" customFormat="1" ht="14.25" customHeight="1">
      <c r="A38" s="14"/>
      <c r="B38" s="3" t="s">
        <v>22</v>
      </c>
      <c r="C38" s="13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"/>
      <c r="O38" s="4"/>
      <c r="P38" s="15"/>
    </row>
    <row r="39" spans="1:16" s="2" customFormat="1" ht="15.75" customHeight="1">
      <c r="A39" s="14"/>
      <c r="B39" s="3" t="s">
        <v>23</v>
      </c>
      <c r="C39" s="13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"/>
      <c r="O39" s="4"/>
      <c r="P39" s="15"/>
    </row>
    <row r="40" spans="1:16" s="2" customFormat="1" ht="17.25" customHeight="1">
      <c r="A40" s="14"/>
      <c r="B40" s="3" t="s">
        <v>24</v>
      </c>
      <c r="C40" s="13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"/>
      <c r="O40" s="4"/>
      <c r="P40" s="15"/>
    </row>
    <row r="41" spans="1:16" s="2" customFormat="1" ht="63.75" customHeight="1">
      <c r="A41" s="14" t="s">
        <v>35</v>
      </c>
      <c r="B41" s="16" t="s">
        <v>36</v>
      </c>
      <c r="C41" s="13"/>
      <c r="D41" s="31">
        <f aca="true" t="shared" si="23" ref="D41:M41">SUM(D42+D43+D44+D45)</f>
        <v>0</v>
      </c>
      <c r="E41" s="31">
        <f t="shared" si="23"/>
        <v>0</v>
      </c>
      <c r="F41" s="31">
        <f t="shared" si="23"/>
        <v>0</v>
      </c>
      <c r="G41" s="31">
        <f t="shared" si="23"/>
        <v>0</v>
      </c>
      <c r="H41" s="31">
        <f t="shared" si="23"/>
        <v>0</v>
      </c>
      <c r="I41" s="31">
        <f t="shared" si="23"/>
        <v>0</v>
      </c>
      <c r="J41" s="31">
        <f t="shared" si="23"/>
        <v>0</v>
      </c>
      <c r="K41" s="31">
        <f t="shared" si="23"/>
        <v>0</v>
      </c>
      <c r="L41" s="31">
        <f t="shared" si="23"/>
        <v>0</v>
      </c>
      <c r="M41" s="31">
        <f t="shared" si="23"/>
        <v>0</v>
      </c>
      <c r="N41" s="3"/>
      <c r="O41" s="4"/>
      <c r="P41" s="15"/>
    </row>
    <row r="42" spans="1:16" s="2" customFormat="1" ht="18.75" customHeight="1">
      <c r="A42" s="14"/>
      <c r="B42" s="3" t="s">
        <v>21</v>
      </c>
      <c r="C42" s="13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"/>
      <c r="O42" s="4"/>
      <c r="P42" s="15"/>
    </row>
    <row r="43" spans="1:16" s="2" customFormat="1" ht="20.25" customHeight="1">
      <c r="A43" s="14"/>
      <c r="B43" s="3" t="s">
        <v>22</v>
      </c>
      <c r="C43" s="13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"/>
      <c r="O43" s="4"/>
      <c r="P43" s="15"/>
    </row>
    <row r="44" spans="1:16" s="2" customFormat="1" ht="20.25" customHeight="1">
      <c r="A44" s="14"/>
      <c r="B44" s="3" t="s">
        <v>23</v>
      </c>
      <c r="C44" s="13"/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"/>
      <c r="O44" s="4"/>
      <c r="P44" s="15"/>
    </row>
    <row r="45" spans="1:16" s="2" customFormat="1" ht="20.25" customHeight="1">
      <c r="A45" s="14"/>
      <c r="B45" s="3" t="s">
        <v>24</v>
      </c>
      <c r="C45" s="13"/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"/>
      <c r="O45" s="4"/>
      <c r="P45" s="15"/>
    </row>
    <row r="46" spans="1:16" s="2" customFormat="1" ht="32.25" customHeight="1">
      <c r="A46" s="14" t="s">
        <v>37</v>
      </c>
      <c r="B46" s="16" t="s">
        <v>38</v>
      </c>
      <c r="C46" s="13"/>
      <c r="D46" s="31">
        <f aca="true" t="shared" si="24" ref="D46:M46">SUM(D47:D50)</f>
        <v>122248.80847000002</v>
      </c>
      <c r="E46" s="31">
        <f t="shared" si="24"/>
        <v>15801</v>
      </c>
      <c r="F46" s="31">
        <f t="shared" si="24"/>
        <v>12084.7</v>
      </c>
      <c r="G46" s="31">
        <f t="shared" si="24"/>
        <v>11833.65657</v>
      </c>
      <c r="H46" s="31">
        <f t="shared" si="24"/>
        <v>14915.83877</v>
      </c>
      <c r="I46" s="31">
        <f t="shared" si="24"/>
        <v>16167.64959</v>
      </c>
      <c r="J46" s="31">
        <f t="shared" si="24"/>
        <v>15180.09114</v>
      </c>
      <c r="K46" s="31">
        <f t="shared" si="24"/>
        <v>16228.6244</v>
      </c>
      <c r="L46" s="31">
        <f t="shared" si="24"/>
        <v>9964.153</v>
      </c>
      <c r="M46" s="31">
        <f t="shared" si="24"/>
        <v>10073.095</v>
      </c>
      <c r="N46" s="3"/>
      <c r="O46" s="4"/>
      <c r="P46" s="15"/>
    </row>
    <row r="47" spans="1:16" s="2" customFormat="1" ht="20.25" customHeight="1">
      <c r="A47" s="14"/>
      <c r="B47" s="3" t="s">
        <v>21</v>
      </c>
      <c r="C47" s="13"/>
      <c r="D47" s="31">
        <f>SUM(E47:M47)</f>
        <v>0</v>
      </c>
      <c r="E47" s="31">
        <f aca="true" t="shared" si="25" ref="E47:M47">SUM(E54+E59+E65+E71)</f>
        <v>0</v>
      </c>
      <c r="F47" s="31">
        <f t="shared" si="25"/>
        <v>0</v>
      </c>
      <c r="G47" s="31">
        <f t="shared" si="25"/>
        <v>0</v>
      </c>
      <c r="H47" s="31">
        <f t="shared" si="25"/>
        <v>0</v>
      </c>
      <c r="I47" s="31">
        <f t="shared" si="25"/>
        <v>0</v>
      </c>
      <c r="J47" s="31">
        <f t="shared" si="25"/>
        <v>0</v>
      </c>
      <c r="K47" s="31">
        <f t="shared" si="25"/>
        <v>0</v>
      </c>
      <c r="L47" s="31">
        <f t="shared" si="25"/>
        <v>0</v>
      </c>
      <c r="M47" s="31">
        <f t="shared" si="25"/>
        <v>0</v>
      </c>
      <c r="N47" s="3"/>
      <c r="O47" s="4"/>
      <c r="P47" s="15"/>
    </row>
    <row r="48" spans="1:16" s="2" customFormat="1" ht="20.25" customHeight="1">
      <c r="A48" s="14"/>
      <c r="B48" s="3" t="s">
        <v>22</v>
      </c>
      <c r="C48" s="13"/>
      <c r="D48" s="31">
        <f>SUM(E48:M48)</f>
        <v>0</v>
      </c>
      <c r="E48" s="31">
        <f aca="true" t="shared" si="26" ref="E48:M48">SUM(E55+E60+E66+E72)</f>
        <v>0</v>
      </c>
      <c r="F48" s="31">
        <f t="shared" si="26"/>
        <v>0</v>
      </c>
      <c r="G48" s="31">
        <f t="shared" si="26"/>
        <v>0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1">
        <f t="shared" si="26"/>
        <v>0</v>
      </c>
      <c r="L48" s="31">
        <f t="shared" si="26"/>
        <v>0</v>
      </c>
      <c r="M48" s="31">
        <f t="shared" si="26"/>
        <v>0</v>
      </c>
      <c r="N48" s="3"/>
      <c r="O48" s="4"/>
      <c r="P48" s="15"/>
    </row>
    <row r="49" spans="1:16" s="2" customFormat="1" ht="20.25" customHeight="1">
      <c r="A49" s="14"/>
      <c r="B49" s="3" t="s">
        <v>23</v>
      </c>
      <c r="C49" s="13"/>
      <c r="D49" s="31">
        <f>SUM(E49:M49)</f>
        <v>122248.80847000002</v>
      </c>
      <c r="E49" s="31">
        <f aca="true" t="shared" si="27" ref="E49:G50">SUM(E56+E61+E67+E73)</f>
        <v>15801</v>
      </c>
      <c r="F49" s="31">
        <f t="shared" si="27"/>
        <v>12084.7</v>
      </c>
      <c r="G49" s="31">
        <f t="shared" si="27"/>
        <v>11833.65657</v>
      </c>
      <c r="H49" s="31">
        <f aca="true" t="shared" si="28" ref="H49:M49">H56+H61++H67+H73</f>
        <v>14915.83877</v>
      </c>
      <c r="I49" s="31">
        <f t="shared" si="28"/>
        <v>16167.64959</v>
      </c>
      <c r="J49" s="31">
        <f t="shared" si="28"/>
        <v>15180.09114</v>
      </c>
      <c r="K49" s="31">
        <f t="shared" si="28"/>
        <v>16228.6244</v>
      </c>
      <c r="L49" s="31">
        <f>L56+L61++L67+L73</f>
        <v>9964.153</v>
      </c>
      <c r="M49" s="31">
        <f t="shared" si="28"/>
        <v>10073.095</v>
      </c>
      <c r="N49" s="3"/>
      <c r="O49" s="4"/>
      <c r="P49" s="15"/>
    </row>
    <row r="50" spans="1:16" s="2" customFormat="1" ht="20.25" customHeight="1">
      <c r="A50" s="14"/>
      <c r="B50" s="3" t="s">
        <v>24</v>
      </c>
      <c r="C50" s="13"/>
      <c r="D50" s="31">
        <f>SUM(E50:M50)</f>
        <v>0</v>
      </c>
      <c r="E50" s="31">
        <f t="shared" si="27"/>
        <v>0</v>
      </c>
      <c r="F50" s="31">
        <f t="shared" si="27"/>
        <v>0</v>
      </c>
      <c r="G50" s="31">
        <f t="shared" si="27"/>
        <v>0</v>
      </c>
      <c r="H50" s="31">
        <f aca="true" t="shared" si="29" ref="H50:M50">SUM(H57+H62+H68+H74)</f>
        <v>0</v>
      </c>
      <c r="I50" s="31">
        <f t="shared" si="29"/>
        <v>0</v>
      </c>
      <c r="J50" s="31">
        <f t="shared" si="29"/>
        <v>0</v>
      </c>
      <c r="K50" s="31">
        <f t="shared" si="29"/>
        <v>0</v>
      </c>
      <c r="L50" s="31">
        <f t="shared" si="29"/>
        <v>0</v>
      </c>
      <c r="M50" s="31">
        <f t="shared" si="29"/>
        <v>0</v>
      </c>
      <c r="N50" s="3"/>
      <c r="O50" s="4"/>
      <c r="P50" s="15"/>
    </row>
    <row r="51" spans="1:16" s="2" customFormat="1" ht="23.25" customHeight="1">
      <c r="A51" s="18"/>
      <c r="B51" s="18"/>
      <c r="C51" s="43" t="s">
        <v>39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"/>
      <c r="P51" s="15"/>
    </row>
    <row r="52" spans="1:16" s="2" customFormat="1" ht="22.5" customHeight="1">
      <c r="A52" s="18"/>
      <c r="B52" s="18"/>
      <c r="C52" s="43" t="s">
        <v>40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"/>
      <c r="P52" s="15"/>
    </row>
    <row r="53" spans="1:16" s="2" customFormat="1" ht="48" customHeight="1">
      <c r="A53" s="14" t="s">
        <v>41</v>
      </c>
      <c r="B53" s="19" t="s">
        <v>42</v>
      </c>
      <c r="C53" s="3" t="s">
        <v>32</v>
      </c>
      <c r="D53" s="31">
        <f aca="true" t="shared" si="30" ref="D53:M53">SUM(D54:D57)</f>
        <v>37139.708459999994</v>
      </c>
      <c r="E53" s="31">
        <f t="shared" si="30"/>
        <v>3335.1</v>
      </c>
      <c r="F53" s="31">
        <f t="shared" si="30"/>
        <v>3875.5</v>
      </c>
      <c r="G53" s="31">
        <f t="shared" si="30"/>
        <v>3692.65657</v>
      </c>
      <c r="H53" s="31">
        <f t="shared" si="30"/>
        <v>6774.83877</v>
      </c>
      <c r="I53" s="31">
        <f t="shared" si="30"/>
        <v>7305.04612</v>
      </c>
      <c r="J53" s="31">
        <f t="shared" si="30"/>
        <v>4962.6</v>
      </c>
      <c r="K53" s="31">
        <f t="shared" si="30"/>
        <v>6915.482</v>
      </c>
      <c r="L53" s="31">
        <f t="shared" si="30"/>
        <v>278.485</v>
      </c>
      <c r="M53" s="31">
        <f t="shared" si="30"/>
        <v>0</v>
      </c>
      <c r="N53" s="17" t="s">
        <v>43</v>
      </c>
      <c r="O53" s="4"/>
      <c r="P53" s="15"/>
    </row>
    <row r="54" spans="1:16" s="2" customFormat="1" ht="16.5" customHeight="1">
      <c r="A54" s="18"/>
      <c r="B54" s="12" t="s">
        <v>21</v>
      </c>
      <c r="C54" s="13"/>
      <c r="D54" s="31">
        <f>SUM(E54:M54)</f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"/>
      <c r="O54" s="4"/>
      <c r="P54" s="15"/>
    </row>
    <row r="55" spans="1:16" s="2" customFormat="1" ht="18.75" customHeight="1">
      <c r="A55" s="18"/>
      <c r="B55" s="12" t="s">
        <v>22</v>
      </c>
      <c r="C55" s="13"/>
      <c r="D55" s="31">
        <f>SUM(E55:M55)</f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"/>
      <c r="O55" s="4"/>
      <c r="P55" s="15"/>
    </row>
    <row r="56" spans="1:16" s="2" customFormat="1" ht="18" customHeight="1">
      <c r="A56" s="18"/>
      <c r="B56" s="12" t="s">
        <v>23</v>
      </c>
      <c r="C56" s="13"/>
      <c r="D56" s="31">
        <f>SUM(E56:M56)</f>
        <v>37139.708459999994</v>
      </c>
      <c r="E56" s="31">
        <v>3335.1</v>
      </c>
      <c r="F56" s="31">
        <v>3875.5</v>
      </c>
      <c r="G56" s="31">
        <v>3692.65657</v>
      </c>
      <c r="H56" s="31">
        <v>6774.83877</v>
      </c>
      <c r="I56" s="31">
        <v>7305.04612</v>
      </c>
      <c r="J56" s="31">
        <v>4962.6</v>
      </c>
      <c r="K56" s="31">
        <v>6915.482</v>
      </c>
      <c r="L56" s="31">
        <v>278.485</v>
      </c>
      <c r="M56" s="31">
        <v>0</v>
      </c>
      <c r="N56" s="3"/>
      <c r="O56" s="4"/>
      <c r="P56" s="15"/>
    </row>
    <row r="57" spans="1:16" s="2" customFormat="1" ht="18" customHeight="1">
      <c r="A57" s="18"/>
      <c r="B57" s="12" t="s">
        <v>44</v>
      </c>
      <c r="C57" s="13"/>
      <c r="D57" s="31">
        <f>SUM(E57:M57)</f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"/>
      <c r="O57" s="4"/>
      <c r="P57" s="15"/>
    </row>
    <row r="58" spans="1:16" s="2" customFormat="1" ht="101.25" customHeight="1">
      <c r="A58" s="18" t="s">
        <v>45</v>
      </c>
      <c r="B58" s="20" t="s">
        <v>46</v>
      </c>
      <c r="C58" s="3" t="s">
        <v>32</v>
      </c>
      <c r="D58" s="31">
        <f aca="true" t="shared" si="31" ref="D58:M58">SUM(D59:D62)</f>
        <v>79064.6054</v>
      </c>
      <c r="E58" s="31">
        <f t="shared" si="31"/>
        <v>7980</v>
      </c>
      <c r="F58" s="31">
        <f t="shared" si="31"/>
        <v>8141</v>
      </c>
      <c r="G58" s="31">
        <f t="shared" si="31"/>
        <v>8141</v>
      </c>
      <c r="H58" s="31">
        <f t="shared" si="31"/>
        <v>8141</v>
      </c>
      <c r="I58" s="31">
        <f t="shared" si="31"/>
        <v>8614.9</v>
      </c>
      <c r="J58" s="31">
        <f t="shared" si="31"/>
        <v>8974.8</v>
      </c>
      <c r="K58" s="31">
        <f t="shared" si="31"/>
        <v>9313.1424</v>
      </c>
      <c r="L58" s="31">
        <f t="shared" si="31"/>
        <v>9685.668</v>
      </c>
      <c r="M58" s="31">
        <f t="shared" si="31"/>
        <v>10073.095</v>
      </c>
      <c r="N58" s="3" t="s">
        <v>47</v>
      </c>
      <c r="O58" s="4"/>
      <c r="P58" s="15"/>
    </row>
    <row r="59" spans="1:16" s="2" customFormat="1" ht="20.25" customHeight="1">
      <c r="A59" s="18"/>
      <c r="B59" s="12" t="s">
        <v>21</v>
      </c>
      <c r="C59" s="13"/>
      <c r="D59" s="31">
        <f>SUM(E59:M59)</f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"/>
      <c r="O59" s="4"/>
      <c r="P59" s="15"/>
    </row>
    <row r="60" spans="1:16" s="2" customFormat="1" ht="20.25" customHeight="1">
      <c r="A60" s="18"/>
      <c r="B60" s="12" t="s">
        <v>22</v>
      </c>
      <c r="C60" s="13"/>
      <c r="D60" s="31">
        <f>SUM(E60:M60)</f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"/>
      <c r="O60" s="4"/>
      <c r="P60" s="15"/>
    </row>
    <row r="61" spans="1:16" s="2" customFormat="1" ht="15.75" customHeight="1">
      <c r="A61" s="18"/>
      <c r="B61" s="12" t="s">
        <v>23</v>
      </c>
      <c r="C61" s="13"/>
      <c r="D61" s="31">
        <f>SUM(E61:M61)</f>
        <v>79064.6054</v>
      </c>
      <c r="E61" s="31">
        <v>7980</v>
      </c>
      <c r="F61" s="31">
        <v>8141</v>
      </c>
      <c r="G61" s="31">
        <v>8141</v>
      </c>
      <c r="H61" s="31">
        <v>8141</v>
      </c>
      <c r="I61" s="31">
        <v>8614.9</v>
      </c>
      <c r="J61" s="31">
        <v>8974.8</v>
      </c>
      <c r="K61" s="31">
        <v>9313.1424</v>
      </c>
      <c r="L61" s="31">
        <v>9685.668</v>
      </c>
      <c r="M61" s="31">
        <v>10073.095</v>
      </c>
      <c r="N61" s="3"/>
      <c r="O61" s="4"/>
      <c r="P61" s="15"/>
    </row>
    <row r="62" spans="1:16" s="2" customFormat="1" ht="18" customHeight="1">
      <c r="A62" s="18"/>
      <c r="B62" s="12" t="s">
        <v>44</v>
      </c>
      <c r="C62" s="13"/>
      <c r="D62" s="31">
        <f>SUM(E62:M62)</f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"/>
      <c r="O62" s="4"/>
      <c r="P62" s="15"/>
    </row>
    <row r="63" spans="1:16" s="2" customFormat="1" ht="16.5" customHeight="1">
      <c r="A63" s="18"/>
      <c r="B63" s="18"/>
      <c r="C63" s="43" t="s">
        <v>48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"/>
      <c r="P63" s="15"/>
    </row>
    <row r="64" spans="1:16" s="2" customFormat="1" ht="84" customHeight="1">
      <c r="A64" s="14" t="s">
        <v>49</v>
      </c>
      <c r="B64" s="16" t="s">
        <v>50</v>
      </c>
      <c r="C64" s="3" t="s">
        <v>32</v>
      </c>
      <c r="D64" s="5">
        <f aca="true" t="shared" si="32" ref="D64:M64">SUM(D65:D68)</f>
        <v>3835.9</v>
      </c>
      <c r="E64" s="5">
        <f t="shared" si="32"/>
        <v>3835.9</v>
      </c>
      <c r="F64" s="5">
        <f t="shared" si="32"/>
        <v>0</v>
      </c>
      <c r="G64" s="5">
        <f t="shared" si="32"/>
        <v>0</v>
      </c>
      <c r="H64" s="5">
        <f t="shared" si="32"/>
        <v>0</v>
      </c>
      <c r="I64" s="5">
        <f t="shared" si="32"/>
        <v>0</v>
      </c>
      <c r="J64" s="5">
        <f t="shared" si="32"/>
        <v>0</v>
      </c>
      <c r="K64" s="5">
        <f t="shared" si="32"/>
        <v>0</v>
      </c>
      <c r="L64" s="5">
        <f t="shared" si="32"/>
        <v>0</v>
      </c>
      <c r="M64" s="5">
        <f t="shared" si="32"/>
        <v>0</v>
      </c>
      <c r="N64" s="3" t="s">
        <v>51</v>
      </c>
      <c r="O64" s="4"/>
      <c r="P64" s="15"/>
    </row>
    <row r="65" spans="1:16" s="2" customFormat="1" ht="18.75" customHeight="1">
      <c r="A65" s="14"/>
      <c r="B65" s="3" t="s">
        <v>21</v>
      </c>
      <c r="C65" s="13"/>
      <c r="D65" s="5">
        <f>SUM(E65:M65)</f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3"/>
      <c r="O65" s="4"/>
      <c r="P65" s="15"/>
    </row>
    <row r="66" spans="1:16" s="2" customFormat="1" ht="18" customHeight="1">
      <c r="A66" s="14"/>
      <c r="B66" s="3" t="s">
        <v>22</v>
      </c>
      <c r="C66" s="13"/>
      <c r="D66" s="5">
        <f>SUM(E66:M66)</f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3"/>
      <c r="O66" s="4"/>
      <c r="P66" s="15"/>
    </row>
    <row r="67" spans="1:16" s="2" customFormat="1" ht="18" customHeight="1">
      <c r="A67" s="14"/>
      <c r="B67" s="3" t="s">
        <v>23</v>
      </c>
      <c r="C67" s="13"/>
      <c r="D67" s="5">
        <f>SUM(E67:M67)</f>
        <v>3835.9</v>
      </c>
      <c r="E67" s="5">
        <v>3835.9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3"/>
      <c r="O67" s="4"/>
      <c r="P67" s="15"/>
    </row>
    <row r="68" spans="1:16" s="2" customFormat="1" ht="18" customHeight="1">
      <c r="A68" s="14"/>
      <c r="B68" s="3" t="s">
        <v>44</v>
      </c>
      <c r="C68" s="13"/>
      <c r="D68" s="5">
        <f>SUM(E68:M68)</f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3"/>
      <c r="O68" s="4"/>
      <c r="P68" s="15"/>
    </row>
    <row r="69" spans="2:16" s="2" customFormat="1" ht="18" customHeight="1">
      <c r="B69" s="21"/>
      <c r="C69" s="45" t="s">
        <v>52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"/>
      <c r="P69" s="15"/>
    </row>
    <row r="70" spans="1:16" s="2" customFormat="1" ht="51.75" customHeight="1">
      <c r="A70" s="14" t="s">
        <v>53</v>
      </c>
      <c r="B70" s="16" t="s">
        <v>54</v>
      </c>
      <c r="C70" s="3" t="s">
        <v>32</v>
      </c>
      <c r="D70" s="31">
        <f aca="true" t="shared" si="33" ref="D70:M70">SUM(D71:D74)</f>
        <v>2208.59461</v>
      </c>
      <c r="E70" s="31">
        <f t="shared" si="33"/>
        <v>650</v>
      </c>
      <c r="F70" s="31">
        <f t="shared" si="33"/>
        <v>68.2</v>
      </c>
      <c r="G70" s="31">
        <f t="shared" si="33"/>
        <v>0</v>
      </c>
      <c r="H70" s="31">
        <f t="shared" si="33"/>
        <v>0</v>
      </c>
      <c r="I70" s="31">
        <f t="shared" si="33"/>
        <v>247.70347</v>
      </c>
      <c r="J70" s="31">
        <f t="shared" si="33"/>
        <v>1242.69114</v>
      </c>
      <c r="K70" s="31">
        <f t="shared" si="33"/>
        <v>0</v>
      </c>
      <c r="L70" s="31">
        <f t="shared" si="33"/>
        <v>0</v>
      </c>
      <c r="M70" s="31">
        <f t="shared" si="33"/>
        <v>0</v>
      </c>
      <c r="N70" s="3" t="s">
        <v>55</v>
      </c>
      <c r="O70" s="4"/>
      <c r="P70" s="15"/>
    </row>
    <row r="71" spans="1:16" s="2" customFormat="1" ht="18" customHeight="1">
      <c r="A71" s="14"/>
      <c r="B71" s="3" t="s">
        <v>21</v>
      </c>
      <c r="C71" s="22"/>
      <c r="D71" s="31">
        <f>SUM(E71:M71)</f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"/>
      <c r="O71" s="4"/>
      <c r="P71" s="15"/>
    </row>
    <row r="72" spans="1:16" s="2" customFormat="1" ht="18" customHeight="1">
      <c r="A72" s="14"/>
      <c r="B72" s="3" t="s">
        <v>22</v>
      </c>
      <c r="C72" s="22"/>
      <c r="D72" s="31">
        <f>SUM(E72:M72)</f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"/>
      <c r="O72" s="4"/>
      <c r="P72" s="15"/>
    </row>
    <row r="73" spans="1:16" s="2" customFormat="1" ht="18" customHeight="1">
      <c r="A73" s="14"/>
      <c r="B73" s="3" t="s">
        <v>23</v>
      </c>
      <c r="C73" s="22"/>
      <c r="D73" s="31">
        <f>SUM(E73:M73)</f>
        <v>2208.59461</v>
      </c>
      <c r="E73" s="31">
        <v>650</v>
      </c>
      <c r="F73" s="31">
        <v>68.2</v>
      </c>
      <c r="G73" s="31">
        <v>0</v>
      </c>
      <c r="H73" s="31">
        <v>0</v>
      </c>
      <c r="I73" s="31">
        <v>247.70347</v>
      </c>
      <c r="J73" s="31">
        <v>1242.69114</v>
      </c>
      <c r="K73" s="31">
        <v>0</v>
      </c>
      <c r="L73" s="31">
        <v>0</v>
      </c>
      <c r="M73" s="31">
        <v>0</v>
      </c>
      <c r="N73" s="3"/>
      <c r="O73" s="4"/>
      <c r="P73" s="15"/>
    </row>
    <row r="74" spans="1:16" s="2" customFormat="1" ht="18" customHeight="1">
      <c r="A74" s="14"/>
      <c r="B74" s="3" t="s">
        <v>44</v>
      </c>
      <c r="C74" s="22"/>
      <c r="D74" s="31">
        <f>SUM(E74:M74)</f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"/>
      <c r="O74" s="4"/>
      <c r="P74" s="15"/>
    </row>
    <row r="75" spans="1:16" s="2" customFormat="1" ht="57" customHeight="1">
      <c r="A75" s="14" t="s">
        <v>56</v>
      </c>
      <c r="B75" s="33" t="s">
        <v>57</v>
      </c>
      <c r="C75" s="34"/>
      <c r="D75" s="35">
        <f>SUM(D76:D79)</f>
        <v>549156.13222</v>
      </c>
      <c r="E75" s="35">
        <f aca="true" t="shared" si="34" ref="E75:M75">SUM(E76:E79)</f>
        <v>70407.8</v>
      </c>
      <c r="F75" s="35">
        <f t="shared" si="34"/>
        <v>59454.100000000006</v>
      </c>
      <c r="G75" s="35">
        <f t="shared" si="34"/>
        <v>58407.257970000006</v>
      </c>
      <c r="H75" s="35">
        <f t="shared" si="34"/>
        <v>80112.80021</v>
      </c>
      <c r="I75" s="35">
        <f t="shared" si="34"/>
        <v>94256.52613</v>
      </c>
      <c r="J75" s="35">
        <f t="shared" si="34"/>
        <v>95934.18376</v>
      </c>
      <c r="K75" s="35">
        <f t="shared" si="34"/>
        <v>82617.46415</v>
      </c>
      <c r="L75" s="40">
        <f t="shared" si="34"/>
        <v>4170</v>
      </c>
      <c r="M75" s="40">
        <f t="shared" si="34"/>
        <v>3796</v>
      </c>
      <c r="N75" s="23"/>
      <c r="O75" s="4"/>
      <c r="P75" s="15"/>
    </row>
    <row r="76" spans="1:16" s="2" customFormat="1" ht="20.25" customHeight="1">
      <c r="A76" s="14"/>
      <c r="B76" s="3" t="s">
        <v>21</v>
      </c>
      <c r="C76" s="13"/>
      <c r="D76" s="31">
        <f>SUM(D81+D101+D106)</f>
        <v>125451.90773</v>
      </c>
      <c r="E76" s="31">
        <f aca="true" t="shared" si="35" ref="E76:M76">SUM(E81+E101+E106)</f>
        <v>0</v>
      </c>
      <c r="F76" s="31">
        <f t="shared" si="35"/>
        <v>0</v>
      </c>
      <c r="G76" s="31">
        <f t="shared" si="35"/>
        <v>0</v>
      </c>
      <c r="H76" s="31">
        <f t="shared" si="35"/>
        <v>0</v>
      </c>
      <c r="I76" s="31">
        <f t="shared" si="35"/>
        <v>0</v>
      </c>
      <c r="J76" s="31">
        <f t="shared" si="35"/>
        <v>56949.954</v>
      </c>
      <c r="K76" s="31">
        <f>SUM(K81+K101+K106)</f>
        <v>60675.95373</v>
      </c>
      <c r="L76" s="31">
        <f t="shared" si="35"/>
        <v>4100</v>
      </c>
      <c r="M76" s="31">
        <f t="shared" si="35"/>
        <v>3726</v>
      </c>
      <c r="N76" s="3"/>
      <c r="O76" s="4"/>
      <c r="P76" s="15"/>
    </row>
    <row r="77" spans="1:16" s="2" customFormat="1" ht="20.25" customHeight="1">
      <c r="A77" s="14"/>
      <c r="B77" s="3" t="s">
        <v>22</v>
      </c>
      <c r="C77" s="13"/>
      <c r="D77" s="31">
        <f>SUM(D82+D102+D107)</f>
        <v>15924.3</v>
      </c>
      <c r="E77" s="31">
        <f aca="true" t="shared" si="36" ref="E77:M77">SUM(E82+E102+E107)</f>
        <v>0</v>
      </c>
      <c r="F77" s="31">
        <f t="shared" si="36"/>
        <v>0</v>
      </c>
      <c r="G77" s="31">
        <f t="shared" si="36"/>
        <v>0</v>
      </c>
      <c r="H77" s="31">
        <f t="shared" si="36"/>
        <v>9551</v>
      </c>
      <c r="I77" s="31">
        <f t="shared" si="36"/>
        <v>0</v>
      </c>
      <c r="J77" s="31">
        <f t="shared" si="36"/>
        <v>6373.299999999999</v>
      </c>
      <c r="K77" s="31">
        <f t="shared" si="36"/>
        <v>0</v>
      </c>
      <c r="L77" s="31">
        <f t="shared" si="36"/>
        <v>0</v>
      </c>
      <c r="M77" s="31">
        <f t="shared" si="36"/>
        <v>0</v>
      </c>
      <c r="N77" s="3"/>
      <c r="O77" s="4"/>
      <c r="P77" s="15"/>
    </row>
    <row r="78" spans="1:16" s="2" customFormat="1" ht="20.25" customHeight="1">
      <c r="A78" s="14"/>
      <c r="B78" s="3" t="s">
        <v>23</v>
      </c>
      <c r="C78" s="13"/>
      <c r="D78" s="31">
        <f>D83+D103+D108</f>
        <v>407779.92449</v>
      </c>
      <c r="E78" s="31">
        <f aca="true" t="shared" si="37" ref="E78:G79">SUM(E83+E103+E108)</f>
        <v>70407.8</v>
      </c>
      <c r="F78" s="31">
        <f t="shared" si="37"/>
        <v>59454.100000000006</v>
      </c>
      <c r="G78" s="31">
        <f t="shared" si="37"/>
        <v>58407.257970000006</v>
      </c>
      <c r="H78" s="31">
        <f>H83+H103+H108</f>
        <v>70561.80021</v>
      </c>
      <c r="I78" s="31">
        <f aca="true" t="shared" si="38" ref="I78:M79">SUM(I83+I103+I108)</f>
        <v>94256.52613</v>
      </c>
      <c r="J78" s="31">
        <f t="shared" si="38"/>
        <v>32610.92976</v>
      </c>
      <c r="K78" s="31">
        <f t="shared" si="38"/>
        <v>21941.51042</v>
      </c>
      <c r="L78" s="31">
        <f t="shared" si="38"/>
        <v>70</v>
      </c>
      <c r="M78" s="31">
        <f t="shared" si="38"/>
        <v>70</v>
      </c>
      <c r="N78" s="3"/>
      <c r="O78" s="4"/>
      <c r="P78" s="15"/>
    </row>
    <row r="79" spans="1:16" s="2" customFormat="1" ht="20.25" customHeight="1">
      <c r="A79" s="14"/>
      <c r="B79" s="3" t="s">
        <v>24</v>
      </c>
      <c r="C79" s="13"/>
      <c r="D79" s="31">
        <f>SUM(D84+D104+D109)</f>
        <v>0</v>
      </c>
      <c r="E79" s="31">
        <f t="shared" si="37"/>
        <v>0</v>
      </c>
      <c r="F79" s="31">
        <f t="shared" si="37"/>
        <v>0</v>
      </c>
      <c r="G79" s="31">
        <f t="shared" si="37"/>
        <v>0</v>
      </c>
      <c r="H79" s="31">
        <f>SUM(H84+H104+H109)</f>
        <v>0</v>
      </c>
      <c r="I79" s="31">
        <f t="shared" si="38"/>
        <v>0</v>
      </c>
      <c r="J79" s="31">
        <f t="shared" si="38"/>
        <v>0</v>
      </c>
      <c r="K79" s="31">
        <f t="shared" si="38"/>
        <v>0</v>
      </c>
      <c r="L79" s="31">
        <f t="shared" si="38"/>
        <v>0</v>
      </c>
      <c r="M79" s="31">
        <f t="shared" si="38"/>
        <v>0</v>
      </c>
      <c r="N79" s="3"/>
      <c r="O79" s="4"/>
      <c r="P79" s="15"/>
    </row>
    <row r="80" spans="1:16" s="2" customFormat="1" ht="56.25" customHeight="1">
      <c r="A80" s="14" t="s">
        <v>58</v>
      </c>
      <c r="B80" s="16" t="s">
        <v>59</v>
      </c>
      <c r="C80" s="13"/>
      <c r="D80" s="31">
        <f aca="true" t="shared" si="39" ref="D80:M80">SUM(D81:D84)</f>
        <v>369189.82494</v>
      </c>
      <c r="E80" s="31">
        <f t="shared" si="39"/>
        <v>29523.3</v>
      </c>
      <c r="F80" s="31">
        <f t="shared" si="39"/>
        <v>37390.3</v>
      </c>
      <c r="G80" s="31">
        <f t="shared" si="39"/>
        <v>43774.28981</v>
      </c>
      <c r="H80" s="31">
        <f t="shared" si="39"/>
        <v>50410.270730000004</v>
      </c>
      <c r="I80" s="31">
        <f t="shared" si="39"/>
        <v>62358.49565</v>
      </c>
      <c r="J80" s="31">
        <f>SUM(J81:J84)</f>
        <v>65850.954</v>
      </c>
      <c r="K80" s="31">
        <f t="shared" si="39"/>
        <v>72056.21475</v>
      </c>
      <c r="L80" s="31">
        <f t="shared" si="39"/>
        <v>4100</v>
      </c>
      <c r="M80" s="31">
        <f t="shared" si="39"/>
        <v>3726</v>
      </c>
      <c r="N80" s="3"/>
      <c r="O80" s="4"/>
      <c r="P80" s="15"/>
    </row>
    <row r="81" spans="1:16" s="2" customFormat="1" ht="20.25" customHeight="1">
      <c r="A81" s="14"/>
      <c r="B81" s="3" t="s">
        <v>21</v>
      </c>
      <c r="C81" s="13"/>
      <c r="D81" s="31">
        <f>D86+D91+D96</f>
        <v>125451.90773</v>
      </c>
      <c r="E81" s="31">
        <f>SUM(E91)</f>
        <v>0</v>
      </c>
      <c r="F81" s="31">
        <f>SUM(F91)</f>
        <v>0</v>
      </c>
      <c r="G81" s="31">
        <f>SUM(G91)</f>
        <v>0</v>
      </c>
      <c r="H81" s="31">
        <f>SUM(H91)</f>
        <v>0</v>
      </c>
      <c r="I81" s="31">
        <f>SUM(I91)</f>
        <v>0</v>
      </c>
      <c r="J81" s="50">
        <f>J86+J91+J96</f>
        <v>56949.954</v>
      </c>
      <c r="K81" s="31">
        <f>K86+K91+K96</f>
        <v>60675.95373</v>
      </c>
      <c r="L81" s="31">
        <f>L86+L91+L96</f>
        <v>4100</v>
      </c>
      <c r="M81" s="31">
        <f>M86+M91+M96</f>
        <v>3726</v>
      </c>
      <c r="N81" s="3"/>
      <c r="O81" s="4"/>
      <c r="P81" s="15"/>
    </row>
    <row r="82" spans="1:16" s="2" customFormat="1" ht="20.25" customHeight="1">
      <c r="A82" s="14"/>
      <c r="B82" s="3" t="s">
        <v>22</v>
      </c>
      <c r="C82" s="13"/>
      <c r="D82" s="31">
        <f aca="true" t="shared" si="40" ref="D82:M82">SUM(D92)</f>
        <v>0</v>
      </c>
      <c r="E82" s="31">
        <f t="shared" si="40"/>
        <v>0</v>
      </c>
      <c r="F82" s="31">
        <f t="shared" si="40"/>
        <v>0</v>
      </c>
      <c r="G82" s="31">
        <f t="shared" si="40"/>
        <v>0</v>
      </c>
      <c r="H82" s="31">
        <f t="shared" si="40"/>
        <v>0</v>
      </c>
      <c r="I82" s="31">
        <f t="shared" si="40"/>
        <v>0</v>
      </c>
      <c r="J82" s="31">
        <f t="shared" si="40"/>
        <v>0</v>
      </c>
      <c r="K82" s="31">
        <f t="shared" si="40"/>
        <v>0</v>
      </c>
      <c r="L82" s="31">
        <f t="shared" si="40"/>
        <v>0</v>
      </c>
      <c r="M82" s="31">
        <f t="shared" si="40"/>
        <v>0</v>
      </c>
      <c r="N82" s="3"/>
      <c r="O82" s="4"/>
      <c r="P82" s="15"/>
    </row>
    <row r="83" spans="1:16" s="2" customFormat="1" ht="20.25" customHeight="1">
      <c r="A83" s="14"/>
      <c r="B83" s="3" t="s">
        <v>23</v>
      </c>
      <c r="C83" s="13"/>
      <c r="D83" s="31">
        <f>D88+D93+D98</f>
        <v>243737.91721</v>
      </c>
      <c r="E83" s="31">
        <f>SUM(E88+E93)</f>
        <v>29523.3</v>
      </c>
      <c r="F83" s="31">
        <f>SUM(F88+F93)</f>
        <v>37390.3</v>
      </c>
      <c r="G83" s="31">
        <f>SUM(G88+G93)</f>
        <v>43774.28981</v>
      </c>
      <c r="H83" s="31">
        <f>SUM(H88+H93+H98)</f>
        <v>50410.270730000004</v>
      </c>
      <c r="I83" s="31">
        <f>SUM(I88+I93)</f>
        <v>62358.49565</v>
      </c>
      <c r="J83" s="31">
        <f>SUM(J88+J93)</f>
        <v>8901</v>
      </c>
      <c r="K83" s="31">
        <f>SUM(K88+K93)</f>
        <v>11380.26102</v>
      </c>
      <c r="L83" s="31">
        <f>SUM(L88+L93)</f>
        <v>0</v>
      </c>
      <c r="M83" s="31">
        <f>SUM(M88+M93)</f>
        <v>0</v>
      </c>
      <c r="N83" s="3"/>
      <c r="O83" s="4"/>
      <c r="P83" s="15"/>
    </row>
    <row r="84" spans="1:16" s="2" customFormat="1" ht="20.25" customHeight="1">
      <c r="A84" s="14"/>
      <c r="B84" s="3" t="s">
        <v>24</v>
      </c>
      <c r="C84" s="13"/>
      <c r="D84" s="31">
        <f aca="true" t="shared" si="41" ref="D84:M84">SUM(D94)</f>
        <v>0</v>
      </c>
      <c r="E84" s="31">
        <f t="shared" si="41"/>
        <v>0</v>
      </c>
      <c r="F84" s="31">
        <f t="shared" si="41"/>
        <v>0</v>
      </c>
      <c r="G84" s="31">
        <f t="shared" si="41"/>
        <v>0</v>
      </c>
      <c r="H84" s="31">
        <f t="shared" si="41"/>
        <v>0</v>
      </c>
      <c r="I84" s="31">
        <f t="shared" si="41"/>
        <v>0</v>
      </c>
      <c r="J84" s="31">
        <f t="shared" si="41"/>
        <v>0</v>
      </c>
      <c r="K84" s="31">
        <f t="shared" si="41"/>
        <v>0</v>
      </c>
      <c r="L84" s="31">
        <f t="shared" si="41"/>
        <v>0</v>
      </c>
      <c r="M84" s="31">
        <f t="shared" si="41"/>
        <v>0</v>
      </c>
      <c r="N84" s="3"/>
      <c r="O84" s="4"/>
      <c r="P84" s="15"/>
    </row>
    <row r="85" spans="1:16" s="2" customFormat="1" ht="62.25" customHeight="1">
      <c r="A85" s="14" t="s">
        <v>60</v>
      </c>
      <c r="B85" s="24" t="s">
        <v>61</v>
      </c>
      <c r="C85" s="3" t="s">
        <v>62</v>
      </c>
      <c r="D85" s="31">
        <f aca="true" t="shared" si="42" ref="D85:M85">SUM(D86:D89)</f>
        <v>367917.50794000004</v>
      </c>
      <c r="E85" s="31">
        <f t="shared" si="42"/>
        <v>29150.3</v>
      </c>
      <c r="F85" s="31">
        <f t="shared" si="42"/>
        <v>37390.3</v>
      </c>
      <c r="G85" s="31">
        <f t="shared" si="42"/>
        <v>43774.28981</v>
      </c>
      <c r="H85" s="31">
        <f t="shared" si="42"/>
        <v>49510.95373</v>
      </c>
      <c r="I85" s="31">
        <f t="shared" si="42"/>
        <v>62358.49565</v>
      </c>
      <c r="J85" s="31">
        <f t="shared" si="42"/>
        <v>65850.954</v>
      </c>
      <c r="K85" s="31">
        <f t="shared" si="42"/>
        <v>72056.21475</v>
      </c>
      <c r="L85" s="31">
        <f t="shared" si="42"/>
        <v>4100</v>
      </c>
      <c r="M85" s="31">
        <f t="shared" si="42"/>
        <v>3726</v>
      </c>
      <c r="N85" s="3" t="s">
        <v>63</v>
      </c>
      <c r="O85" s="4"/>
      <c r="P85" s="15"/>
    </row>
    <row r="86" spans="1:16" s="2" customFormat="1" ht="20.25" customHeight="1">
      <c r="A86" s="14"/>
      <c r="B86" s="3" t="s">
        <v>21</v>
      </c>
      <c r="C86" s="13"/>
      <c r="D86" s="32">
        <f>SUM(E86:M86)</f>
        <v>125451.90773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56949.954</v>
      </c>
      <c r="K86" s="31">
        <v>60675.95373</v>
      </c>
      <c r="L86" s="31">
        <v>4100</v>
      </c>
      <c r="M86" s="31">
        <v>3726</v>
      </c>
      <c r="N86" s="3"/>
      <c r="O86" s="4"/>
      <c r="P86" s="15"/>
    </row>
    <row r="87" spans="1:16" s="2" customFormat="1" ht="20.25" customHeight="1">
      <c r="A87" s="14"/>
      <c r="B87" s="3" t="s">
        <v>22</v>
      </c>
      <c r="C87" s="13"/>
      <c r="D87" s="32">
        <f>SUM(E87:M87)</f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"/>
      <c r="O87" s="4" t="s">
        <v>128</v>
      </c>
      <c r="P87" s="15"/>
    </row>
    <row r="88" spans="1:16" s="2" customFormat="1" ht="20.25" customHeight="1">
      <c r="A88" s="14"/>
      <c r="B88" s="3" t="s">
        <v>23</v>
      </c>
      <c r="C88" s="13"/>
      <c r="D88" s="32">
        <f>SUM(E88:M88)</f>
        <v>242465.60021</v>
      </c>
      <c r="E88" s="31">
        <v>29150.3</v>
      </c>
      <c r="F88" s="31">
        <v>37390.3</v>
      </c>
      <c r="G88" s="31">
        <v>43774.28981</v>
      </c>
      <c r="H88" s="31">
        <v>49510.95373</v>
      </c>
      <c r="I88" s="31">
        <v>62358.49565</v>
      </c>
      <c r="J88" s="31">
        <f>8901</f>
        <v>8901</v>
      </c>
      <c r="K88" s="31">
        <v>11380.26102</v>
      </c>
      <c r="L88" s="31">
        <v>0</v>
      </c>
      <c r="M88" s="31">
        <v>0</v>
      </c>
      <c r="N88" s="3"/>
      <c r="O88" s="4"/>
      <c r="P88" s="15"/>
    </row>
    <row r="89" spans="1:16" s="2" customFormat="1" ht="20.25" customHeight="1">
      <c r="A89" s="14"/>
      <c r="B89" s="3" t="s">
        <v>24</v>
      </c>
      <c r="C89" s="13"/>
      <c r="D89" s="32">
        <f>SUM(E89:M89)</f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"/>
      <c r="O89" s="4"/>
      <c r="P89" s="15"/>
    </row>
    <row r="90" spans="1:16" s="2" customFormat="1" ht="45.75" customHeight="1">
      <c r="A90" s="14" t="s">
        <v>64</v>
      </c>
      <c r="B90" s="16" t="s">
        <v>65</v>
      </c>
      <c r="C90" s="3" t="s">
        <v>62</v>
      </c>
      <c r="D90" s="31">
        <f>SUM(D91:D94)</f>
        <v>373</v>
      </c>
      <c r="E90" s="31">
        <f>SUM(E91:E94)</f>
        <v>373</v>
      </c>
      <c r="F90" s="31">
        <f>SUM(F91:F94)</f>
        <v>0</v>
      </c>
      <c r="G90" s="31">
        <v>0</v>
      </c>
      <c r="H90" s="31">
        <f aca="true" t="shared" si="43" ref="H90:M90">SUM(H91:H94)</f>
        <v>0</v>
      </c>
      <c r="I90" s="31">
        <f t="shared" si="43"/>
        <v>0</v>
      </c>
      <c r="J90" s="31">
        <f t="shared" si="43"/>
        <v>0</v>
      </c>
      <c r="K90" s="31">
        <f t="shared" si="43"/>
        <v>0</v>
      </c>
      <c r="L90" s="31">
        <f t="shared" si="43"/>
        <v>0</v>
      </c>
      <c r="M90" s="31">
        <f t="shared" si="43"/>
        <v>0</v>
      </c>
      <c r="N90" s="3"/>
      <c r="O90" s="4"/>
      <c r="P90" s="15"/>
    </row>
    <row r="91" spans="1:16" s="2" customFormat="1" ht="20.25" customHeight="1">
      <c r="A91" s="14"/>
      <c r="B91" s="3" t="s">
        <v>21</v>
      </c>
      <c r="C91" s="13"/>
      <c r="D91" s="31">
        <f>SUM(E91:M91)</f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"/>
      <c r="O91" s="4"/>
      <c r="P91" s="15"/>
    </row>
    <row r="92" spans="1:16" s="2" customFormat="1" ht="20.25" customHeight="1">
      <c r="A92" s="14"/>
      <c r="B92" s="3" t="s">
        <v>22</v>
      </c>
      <c r="C92" s="13"/>
      <c r="D92" s="31">
        <f>SUM(E92:M92)</f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"/>
      <c r="O92" s="4"/>
      <c r="P92" s="15"/>
    </row>
    <row r="93" spans="1:16" s="2" customFormat="1" ht="20.25" customHeight="1">
      <c r="A93" s="14"/>
      <c r="B93" s="3" t="s">
        <v>23</v>
      </c>
      <c r="C93" s="13"/>
      <c r="D93" s="31">
        <f>SUM(E93:M93)</f>
        <v>373</v>
      </c>
      <c r="E93" s="31">
        <v>373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"/>
      <c r="O93" s="4"/>
      <c r="P93" s="15"/>
    </row>
    <row r="94" spans="1:16" s="2" customFormat="1" ht="20.25" customHeight="1">
      <c r="A94" s="14"/>
      <c r="B94" s="3" t="s">
        <v>24</v>
      </c>
      <c r="C94" s="13"/>
      <c r="D94" s="31">
        <f>SUM(E94:M94)</f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"/>
      <c r="O94" s="4"/>
      <c r="P94" s="15"/>
    </row>
    <row r="95" spans="1:16" s="2" customFormat="1" ht="56.25" customHeight="1">
      <c r="A95" s="25" t="s">
        <v>66</v>
      </c>
      <c r="B95" s="3" t="s">
        <v>67</v>
      </c>
      <c r="C95" s="3" t="s">
        <v>62</v>
      </c>
      <c r="D95" s="31">
        <f aca="true" t="shared" si="44" ref="D95:M95">D96+D97+D98+D99</f>
        <v>899.317</v>
      </c>
      <c r="E95" s="31">
        <f t="shared" si="44"/>
        <v>0</v>
      </c>
      <c r="F95" s="31">
        <f t="shared" si="44"/>
        <v>0</v>
      </c>
      <c r="G95" s="31">
        <f t="shared" si="44"/>
        <v>0</v>
      </c>
      <c r="H95" s="31">
        <f t="shared" si="44"/>
        <v>899.317</v>
      </c>
      <c r="I95" s="31">
        <f t="shared" si="44"/>
        <v>0</v>
      </c>
      <c r="J95" s="31">
        <f t="shared" si="44"/>
        <v>0</v>
      </c>
      <c r="K95" s="31">
        <f t="shared" si="44"/>
        <v>0</v>
      </c>
      <c r="L95" s="31">
        <f t="shared" si="44"/>
        <v>0</v>
      </c>
      <c r="M95" s="31">
        <f t="shared" si="44"/>
        <v>0</v>
      </c>
      <c r="N95" s="3"/>
      <c r="O95" s="4"/>
      <c r="P95" s="15"/>
    </row>
    <row r="96" spans="1:16" s="2" customFormat="1" ht="20.25" customHeight="1">
      <c r="A96" s="14"/>
      <c r="B96" s="3" t="s">
        <v>21</v>
      </c>
      <c r="C96" s="13"/>
      <c r="D96" s="31">
        <f>SUM(E96:M96)</f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"/>
      <c r="O96" s="4"/>
      <c r="P96" s="15"/>
    </row>
    <row r="97" spans="1:16" s="2" customFormat="1" ht="20.25" customHeight="1">
      <c r="A97" s="14"/>
      <c r="B97" s="3" t="s">
        <v>22</v>
      </c>
      <c r="C97" s="13"/>
      <c r="D97" s="31">
        <f>SUM(E97:M97)</f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"/>
      <c r="O97" s="4"/>
      <c r="P97" s="15"/>
    </row>
    <row r="98" spans="1:16" s="2" customFormat="1" ht="20.25" customHeight="1">
      <c r="A98" s="14"/>
      <c r="B98" s="3" t="s">
        <v>23</v>
      </c>
      <c r="C98" s="13"/>
      <c r="D98" s="31">
        <f>SUM(E98:M98)</f>
        <v>899.317</v>
      </c>
      <c r="E98" s="31">
        <v>0</v>
      </c>
      <c r="F98" s="31">
        <v>0</v>
      </c>
      <c r="G98" s="31">
        <v>0</v>
      </c>
      <c r="H98" s="31">
        <v>899.317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"/>
      <c r="O98" s="4"/>
      <c r="P98" s="15"/>
    </row>
    <row r="99" spans="1:16" s="2" customFormat="1" ht="20.25" customHeight="1">
      <c r="A99" s="14"/>
      <c r="B99" s="3" t="s">
        <v>24</v>
      </c>
      <c r="C99" s="13"/>
      <c r="D99" s="31">
        <f>SUM(E99:M99)</f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"/>
      <c r="O99" s="4"/>
      <c r="P99" s="15"/>
    </row>
    <row r="100" spans="1:16" s="2" customFormat="1" ht="66.75" customHeight="1">
      <c r="A100" s="14" t="s">
        <v>68</v>
      </c>
      <c r="B100" s="16" t="s">
        <v>36</v>
      </c>
      <c r="C100" s="13"/>
      <c r="D100" s="31">
        <f aca="true" t="shared" si="45" ref="D100:M100">SUM(D101+D102+D103+D104)</f>
        <v>0</v>
      </c>
      <c r="E100" s="31">
        <f t="shared" si="45"/>
        <v>0</v>
      </c>
      <c r="F100" s="31">
        <f t="shared" si="45"/>
        <v>0</v>
      </c>
      <c r="G100" s="31">
        <f t="shared" si="45"/>
        <v>0</v>
      </c>
      <c r="H100" s="31">
        <f t="shared" si="45"/>
        <v>0</v>
      </c>
      <c r="I100" s="31">
        <f t="shared" si="45"/>
        <v>0</v>
      </c>
      <c r="J100" s="31">
        <f t="shared" si="45"/>
        <v>0</v>
      </c>
      <c r="K100" s="31">
        <f t="shared" si="45"/>
        <v>0</v>
      </c>
      <c r="L100" s="31">
        <f t="shared" si="45"/>
        <v>0</v>
      </c>
      <c r="M100" s="31">
        <f t="shared" si="45"/>
        <v>0</v>
      </c>
      <c r="N100" s="3"/>
      <c r="O100" s="4"/>
      <c r="P100" s="15"/>
    </row>
    <row r="101" spans="1:16" s="2" customFormat="1" ht="20.25" customHeight="1">
      <c r="A101" s="14"/>
      <c r="B101" s="3" t="s">
        <v>21</v>
      </c>
      <c r="C101" s="13"/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"/>
      <c r="O101" s="4"/>
      <c r="P101" s="15"/>
    </row>
    <row r="102" spans="1:16" s="2" customFormat="1" ht="20.25" customHeight="1">
      <c r="A102" s="14"/>
      <c r="B102" s="3" t="s">
        <v>22</v>
      </c>
      <c r="C102" s="13"/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"/>
      <c r="O102" s="4"/>
      <c r="P102" s="15"/>
    </row>
    <row r="103" spans="1:16" s="2" customFormat="1" ht="20.25" customHeight="1">
      <c r="A103" s="14"/>
      <c r="B103" s="3" t="s">
        <v>23</v>
      </c>
      <c r="C103" s="13"/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"/>
      <c r="O103" s="4"/>
      <c r="P103" s="15"/>
    </row>
    <row r="104" spans="1:16" s="2" customFormat="1" ht="20.25" customHeight="1">
      <c r="A104" s="14"/>
      <c r="B104" s="3" t="s">
        <v>24</v>
      </c>
      <c r="C104" s="13"/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"/>
      <c r="O104" s="4"/>
      <c r="P104" s="15"/>
    </row>
    <row r="105" spans="1:16" s="2" customFormat="1" ht="38.25" customHeight="1">
      <c r="A105" s="14" t="s">
        <v>69</v>
      </c>
      <c r="B105" s="16" t="s">
        <v>70</v>
      </c>
      <c r="C105" s="13"/>
      <c r="D105" s="31">
        <f>SUM(D106:D109)</f>
        <v>179966.30727999998</v>
      </c>
      <c r="E105" s="31">
        <f aca="true" t="shared" si="46" ref="E105:M105">SUM(E106+E107+E108+E109)</f>
        <v>40884.5</v>
      </c>
      <c r="F105" s="31">
        <f t="shared" si="46"/>
        <v>22063.800000000003</v>
      </c>
      <c r="G105" s="31">
        <f t="shared" si="46"/>
        <v>14632.96816</v>
      </c>
      <c r="H105" s="31">
        <f t="shared" si="46"/>
        <v>29702.52948</v>
      </c>
      <c r="I105" s="31">
        <f t="shared" si="46"/>
        <v>31898.03048</v>
      </c>
      <c r="J105" s="31">
        <f t="shared" si="46"/>
        <v>30083.22976</v>
      </c>
      <c r="K105" s="31">
        <f t="shared" si="46"/>
        <v>10561.2494</v>
      </c>
      <c r="L105" s="31">
        <f t="shared" si="46"/>
        <v>70</v>
      </c>
      <c r="M105" s="31">
        <f t="shared" si="46"/>
        <v>70</v>
      </c>
      <c r="N105" s="3"/>
      <c r="O105" s="4"/>
      <c r="P105" s="15"/>
    </row>
    <row r="106" spans="1:16" s="2" customFormat="1" ht="20.25" customHeight="1">
      <c r="A106" s="14"/>
      <c r="B106" s="3" t="s">
        <v>21</v>
      </c>
      <c r="C106" s="13"/>
      <c r="D106" s="31">
        <f>D113+D119+D140</f>
        <v>0</v>
      </c>
      <c r="E106" s="31">
        <f aca="true" t="shared" si="47" ref="E106:M106">SUM(E113+E119+E140)</f>
        <v>0</v>
      </c>
      <c r="F106" s="31">
        <f t="shared" si="47"/>
        <v>0</v>
      </c>
      <c r="G106" s="31">
        <f t="shared" si="47"/>
        <v>0</v>
      </c>
      <c r="H106" s="31">
        <f t="shared" si="47"/>
        <v>0</v>
      </c>
      <c r="I106" s="31">
        <f t="shared" si="47"/>
        <v>0</v>
      </c>
      <c r="J106" s="31">
        <f t="shared" si="47"/>
        <v>0</v>
      </c>
      <c r="K106" s="31">
        <f t="shared" si="47"/>
        <v>0</v>
      </c>
      <c r="L106" s="31">
        <f t="shared" si="47"/>
        <v>0</v>
      </c>
      <c r="M106" s="31">
        <f t="shared" si="47"/>
        <v>0</v>
      </c>
      <c r="N106" s="3"/>
      <c r="O106" s="4"/>
      <c r="P106" s="15"/>
    </row>
    <row r="107" spans="1:16" s="2" customFormat="1" ht="20.25" customHeight="1">
      <c r="A107" s="14"/>
      <c r="B107" s="3" t="s">
        <v>22</v>
      </c>
      <c r="C107" s="13"/>
      <c r="D107" s="31">
        <f>D114+D120+D141+D136</f>
        <v>15924.3</v>
      </c>
      <c r="E107" s="31">
        <f>SUM(E114+E120+E141)</f>
        <v>0</v>
      </c>
      <c r="F107" s="31">
        <f>SUM(F114+F120+F141)</f>
        <v>0</v>
      </c>
      <c r="G107" s="31">
        <f>SUM(G114+G120+G141)</f>
        <v>0</v>
      </c>
      <c r="H107" s="31">
        <f>SUM(H114+H120+H141)</f>
        <v>9551</v>
      </c>
      <c r="I107" s="31">
        <f>SUM(I114+I120+I141)</f>
        <v>0</v>
      </c>
      <c r="J107" s="31">
        <f>SUM(J114+J120+J141+J136)</f>
        <v>6373.299999999999</v>
      </c>
      <c r="K107" s="31">
        <f aca="true" t="shared" si="48" ref="K107:M108">SUM(K114+K120+K141)</f>
        <v>0</v>
      </c>
      <c r="L107" s="31">
        <f t="shared" si="48"/>
        <v>0</v>
      </c>
      <c r="M107" s="31">
        <f t="shared" si="48"/>
        <v>0</v>
      </c>
      <c r="N107" s="3"/>
      <c r="O107" s="4"/>
      <c r="P107" s="15"/>
    </row>
    <row r="108" spans="1:16" s="2" customFormat="1" ht="20.25" customHeight="1">
      <c r="A108" s="14"/>
      <c r="B108" s="3" t="s">
        <v>23</v>
      </c>
      <c r="C108" s="13"/>
      <c r="D108" s="31">
        <f>D115+D121+D126+D131+D142+D137</f>
        <v>164042.00728</v>
      </c>
      <c r="E108" s="31">
        <f>SUM(E115+E121+E142)</f>
        <v>40884.5</v>
      </c>
      <c r="F108" s="31">
        <f>SUM(F115+F121+F142)</f>
        <v>22063.800000000003</v>
      </c>
      <c r="G108" s="31">
        <f>SUM(G115+G121+G142)</f>
        <v>14632.96816</v>
      </c>
      <c r="H108" s="31">
        <f>H115+H121+H126+H131+H142</f>
        <v>20151.52948</v>
      </c>
      <c r="I108" s="31">
        <f>SUM(I115+I121+I142)</f>
        <v>31898.03048</v>
      </c>
      <c r="J108" s="31">
        <f>SUM(J115+J121+J142+J137)</f>
        <v>23709.92976</v>
      </c>
      <c r="K108" s="31">
        <f t="shared" si="48"/>
        <v>10561.2494</v>
      </c>
      <c r="L108" s="31">
        <f t="shared" si="48"/>
        <v>70</v>
      </c>
      <c r="M108" s="31">
        <f t="shared" si="48"/>
        <v>70</v>
      </c>
      <c r="N108" s="3"/>
      <c r="O108" s="4"/>
      <c r="P108" s="15"/>
    </row>
    <row r="109" spans="1:16" s="2" customFormat="1" ht="20.25" customHeight="1">
      <c r="A109" s="14"/>
      <c r="B109" s="3" t="s">
        <v>24</v>
      </c>
      <c r="C109" s="13"/>
      <c r="D109" s="31">
        <f>D116+D122+D143</f>
        <v>0</v>
      </c>
      <c r="E109" s="31">
        <f aca="true" t="shared" si="49" ref="E109:M109">SUM(E116++E122+E143)</f>
        <v>0</v>
      </c>
      <c r="F109" s="31">
        <f t="shared" si="49"/>
        <v>0</v>
      </c>
      <c r="G109" s="31">
        <f t="shared" si="49"/>
        <v>0</v>
      </c>
      <c r="H109" s="31">
        <f t="shared" si="49"/>
        <v>0</v>
      </c>
      <c r="I109" s="31">
        <f t="shared" si="49"/>
        <v>0</v>
      </c>
      <c r="J109" s="31">
        <f t="shared" si="49"/>
        <v>0</v>
      </c>
      <c r="K109" s="31">
        <f t="shared" si="49"/>
        <v>0</v>
      </c>
      <c r="L109" s="31">
        <f t="shared" si="49"/>
        <v>0</v>
      </c>
      <c r="M109" s="31">
        <f t="shared" si="49"/>
        <v>0</v>
      </c>
      <c r="N109" s="3"/>
      <c r="O109" s="4"/>
      <c r="P109" s="15"/>
    </row>
    <row r="110" spans="1:16" s="2" customFormat="1" ht="22.5" customHeight="1">
      <c r="A110" s="18"/>
      <c r="B110" s="18"/>
      <c r="C110" s="43" t="s">
        <v>71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"/>
      <c r="P110" s="15"/>
    </row>
    <row r="111" spans="1:16" s="2" customFormat="1" ht="24.75" customHeight="1">
      <c r="A111" s="18"/>
      <c r="B111" s="18"/>
      <c r="C111" s="43" t="s">
        <v>72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"/>
      <c r="P111" s="15"/>
    </row>
    <row r="112" spans="1:16" s="2" customFormat="1" ht="120" customHeight="1">
      <c r="A112" s="14" t="s">
        <v>73</v>
      </c>
      <c r="B112" s="26" t="s">
        <v>130</v>
      </c>
      <c r="C112" s="3" t="s">
        <v>62</v>
      </c>
      <c r="D112" s="31">
        <f aca="true" t="shared" si="50" ref="D112:M112">SUM(D113:D116)</f>
        <v>115315.89544</v>
      </c>
      <c r="E112" s="31">
        <f t="shared" si="50"/>
        <v>23290.8</v>
      </c>
      <c r="F112" s="31">
        <f t="shared" si="50"/>
        <v>16591.9</v>
      </c>
      <c r="G112" s="31">
        <f t="shared" si="50"/>
        <v>12168.30936</v>
      </c>
      <c r="H112" s="31">
        <f t="shared" si="50"/>
        <v>11906.97175</v>
      </c>
      <c r="I112" s="31">
        <f t="shared" si="50"/>
        <v>28389.26493</v>
      </c>
      <c r="J112" s="31">
        <f t="shared" si="50"/>
        <v>16477.4</v>
      </c>
      <c r="K112" s="31">
        <f t="shared" si="50"/>
        <v>6491.2494</v>
      </c>
      <c r="L112" s="31">
        <f t="shared" si="50"/>
        <v>0</v>
      </c>
      <c r="M112" s="31">
        <f t="shared" si="50"/>
        <v>0</v>
      </c>
      <c r="N112" s="3" t="s">
        <v>74</v>
      </c>
      <c r="O112" s="4"/>
      <c r="P112" s="15"/>
    </row>
    <row r="113" spans="1:16" s="2" customFormat="1" ht="19.5" customHeight="1">
      <c r="A113" s="18"/>
      <c r="B113" s="12" t="s">
        <v>21</v>
      </c>
      <c r="C113" s="13"/>
      <c r="D113" s="31">
        <f>SUM(E113:M113)</f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"/>
      <c r="O113" s="4"/>
      <c r="P113" s="15"/>
    </row>
    <row r="114" spans="1:16" s="2" customFormat="1" ht="19.5" customHeight="1">
      <c r="A114" s="18"/>
      <c r="B114" s="12" t="s">
        <v>22</v>
      </c>
      <c r="C114" s="13"/>
      <c r="D114" s="31">
        <f>SUM(E114:M114)</f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"/>
      <c r="O114" s="4"/>
      <c r="P114" s="15"/>
    </row>
    <row r="115" spans="1:16" s="2" customFormat="1" ht="18.75" customHeight="1">
      <c r="A115" s="18"/>
      <c r="B115" s="12" t="s">
        <v>23</v>
      </c>
      <c r="C115" s="13"/>
      <c r="D115" s="31">
        <f>SUM(E115:M115)</f>
        <v>115315.89544</v>
      </c>
      <c r="E115" s="31">
        <v>23290.8</v>
      </c>
      <c r="F115" s="31">
        <v>16591.9</v>
      </c>
      <c r="G115" s="31">
        <v>12168.30936</v>
      </c>
      <c r="H115" s="31">
        <v>11906.97175</v>
      </c>
      <c r="I115" s="31">
        <v>28389.26493</v>
      </c>
      <c r="J115" s="31">
        <v>16477.4</v>
      </c>
      <c r="K115" s="31">
        <v>6491.2494</v>
      </c>
      <c r="L115" s="31">
        <v>0</v>
      </c>
      <c r="M115" s="31">
        <v>0</v>
      </c>
      <c r="N115" s="3"/>
      <c r="O115" s="4"/>
      <c r="P115" s="15"/>
    </row>
    <row r="116" spans="1:16" s="2" customFormat="1" ht="18.75" customHeight="1">
      <c r="A116" s="18"/>
      <c r="B116" s="12" t="s">
        <v>44</v>
      </c>
      <c r="C116" s="13"/>
      <c r="D116" s="31">
        <f>SUM(E116:M116)</f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"/>
      <c r="O116" s="4"/>
      <c r="P116" s="15"/>
    </row>
    <row r="117" spans="1:16" s="2" customFormat="1" ht="30" customHeight="1">
      <c r="A117" s="14"/>
      <c r="B117" s="3"/>
      <c r="C117" s="43" t="s">
        <v>75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"/>
      <c r="P117" s="15"/>
    </row>
    <row r="118" spans="1:16" s="2" customFormat="1" ht="63.75" customHeight="1">
      <c r="A118" s="25" t="s">
        <v>76</v>
      </c>
      <c r="B118" s="16" t="s">
        <v>77</v>
      </c>
      <c r="C118" s="3" t="s">
        <v>78</v>
      </c>
      <c r="D118" s="31">
        <f aca="true" t="shared" si="51" ref="D118:M118">SUM(D119:D122)</f>
        <v>1550</v>
      </c>
      <c r="E118" s="31">
        <f t="shared" si="51"/>
        <v>1550</v>
      </c>
      <c r="F118" s="31">
        <f t="shared" si="51"/>
        <v>0</v>
      </c>
      <c r="G118" s="31">
        <f t="shared" si="51"/>
        <v>0</v>
      </c>
      <c r="H118" s="31">
        <f t="shared" si="51"/>
        <v>0</v>
      </c>
      <c r="I118" s="31">
        <f t="shared" si="51"/>
        <v>0</v>
      </c>
      <c r="J118" s="31">
        <f t="shared" si="51"/>
        <v>0</v>
      </c>
      <c r="K118" s="31">
        <f t="shared" si="51"/>
        <v>0</v>
      </c>
      <c r="L118" s="31">
        <f t="shared" si="51"/>
        <v>0</v>
      </c>
      <c r="M118" s="31">
        <f t="shared" si="51"/>
        <v>0</v>
      </c>
      <c r="N118" s="3" t="s">
        <v>79</v>
      </c>
      <c r="O118" s="4"/>
      <c r="P118" s="15"/>
    </row>
    <row r="119" spans="1:16" s="2" customFormat="1" ht="18.75" customHeight="1">
      <c r="A119" s="14"/>
      <c r="B119" s="3" t="s">
        <v>21</v>
      </c>
      <c r="C119" s="13"/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"/>
      <c r="O119" s="4"/>
      <c r="P119" s="15"/>
    </row>
    <row r="120" spans="1:16" s="2" customFormat="1" ht="18.75" customHeight="1">
      <c r="A120" s="14"/>
      <c r="B120" s="3" t="s">
        <v>22</v>
      </c>
      <c r="C120" s="13"/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"/>
      <c r="O120" s="4"/>
      <c r="P120" s="15"/>
    </row>
    <row r="121" spans="1:16" s="2" customFormat="1" ht="18.75" customHeight="1">
      <c r="A121" s="14"/>
      <c r="B121" s="3" t="s">
        <v>23</v>
      </c>
      <c r="C121" s="13"/>
      <c r="D121" s="31">
        <f>SUM(E121:I121)</f>
        <v>1550</v>
      </c>
      <c r="E121" s="31">
        <v>1550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"/>
      <c r="O121" s="4"/>
      <c r="P121" s="15"/>
    </row>
    <row r="122" spans="1:16" s="2" customFormat="1" ht="22.5" customHeight="1">
      <c r="A122" s="14"/>
      <c r="B122" s="3" t="s">
        <v>24</v>
      </c>
      <c r="C122" s="13"/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"/>
      <c r="O122" s="4"/>
      <c r="P122" s="15"/>
    </row>
    <row r="123" spans="1:16" s="2" customFormat="1" ht="52.5" customHeight="1">
      <c r="A123" s="14" t="s">
        <v>80</v>
      </c>
      <c r="B123" s="16" t="s">
        <v>81</v>
      </c>
      <c r="C123" s="3" t="s">
        <v>78</v>
      </c>
      <c r="D123" s="31">
        <f aca="true" t="shared" si="52" ref="D123:M123">D124+D125+D126+D127</f>
        <v>817.43132</v>
      </c>
      <c r="E123" s="31">
        <f t="shared" si="52"/>
        <v>0</v>
      </c>
      <c r="F123" s="31">
        <f t="shared" si="52"/>
        <v>0</v>
      </c>
      <c r="G123" s="31">
        <f t="shared" si="52"/>
        <v>0</v>
      </c>
      <c r="H123" s="31">
        <f t="shared" si="52"/>
        <v>817.43132</v>
      </c>
      <c r="I123" s="31">
        <f t="shared" si="52"/>
        <v>0</v>
      </c>
      <c r="J123" s="31">
        <f t="shared" si="52"/>
        <v>0</v>
      </c>
      <c r="K123" s="31">
        <f t="shared" si="52"/>
        <v>0</v>
      </c>
      <c r="L123" s="31">
        <f t="shared" si="52"/>
        <v>0</v>
      </c>
      <c r="M123" s="31">
        <f t="shared" si="52"/>
        <v>0</v>
      </c>
      <c r="N123" s="3"/>
      <c r="O123" s="4"/>
      <c r="P123" s="15"/>
    </row>
    <row r="124" spans="1:16" s="2" customFormat="1" ht="22.5" customHeight="1">
      <c r="A124" s="14"/>
      <c r="B124" s="3" t="s">
        <v>21</v>
      </c>
      <c r="C124" s="13"/>
      <c r="D124" s="31">
        <f>SUM(E124:M124)</f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"/>
      <c r="O124" s="4"/>
      <c r="P124" s="15"/>
    </row>
    <row r="125" spans="1:16" s="2" customFormat="1" ht="22.5" customHeight="1">
      <c r="A125" s="14"/>
      <c r="B125" s="3" t="s">
        <v>22</v>
      </c>
      <c r="C125" s="13"/>
      <c r="D125" s="31">
        <f>SUM(E125:M125)</f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"/>
      <c r="O125" s="4"/>
      <c r="P125" s="15"/>
    </row>
    <row r="126" spans="1:16" s="2" customFormat="1" ht="22.5" customHeight="1">
      <c r="A126" s="14"/>
      <c r="B126" s="3" t="s">
        <v>23</v>
      </c>
      <c r="C126" s="13"/>
      <c r="D126" s="31">
        <f>SUM(E126:M126)</f>
        <v>817.43132</v>
      </c>
      <c r="E126" s="31">
        <v>0</v>
      </c>
      <c r="F126" s="31">
        <v>0</v>
      </c>
      <c r="G126" s="31">
        <v>0</v>
      </c>
      <c r="H126" s="31">
        <v>817.43132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"/>
      <c r="O126" s="4"/>
      <c r="P126" s="15"/>
    </row>
    <row r="127" spans="1:16" s="2" customFormat="1" ht="22.5" customHeight="1">
      <c r="A127" s="14"/>
      <c r="B127" s="3" t="s">
        <v>24</v>
      </c>
      <c r="C127" s="13"/>
      <c r="D127" s="31">
        <f>SUM(E127:M127)</f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"/>
      <c r="O127" s="4"/>
      <c r="P127" s="15"/>
    </row>
    <row r="128" spans="1:16" s="2" customFormat="1" ht="47.25" customHeight="1">
      <c r="A128" s="14" t="s">
        <v>82</v>
      </c>
      <c r="B128" s="16" t="s">
        <v>83</v>
      </c>
      <c r="C128" s="3" t="s">
        <v>78</v>
      </c>
      <c r="D128" s="31">
        <f aca="true" t="shared" si="53" ref="D128:M128">D129+D130+D131+D132</f>
        <v>519.07641</v>
      </c>
      <c r="E128" s="31">
        <f t="shared" si="53"/>
        <v>0</v>
      </c>
      <c r="F128" s="31">
        <f t="shared" si="53"/>
        <v>0</v>
      </c>
      <c r="G128" s="31">
        <f t="shared" si="53"/>
        <v>0</v>
      </c>
      <c r="H128" s="31">
        <f t="shared" si="53"/>
        <v>519.07641</v>
      </c>
      <c r="I128" s="31">
        <f t="shared" si="53"/>
        <v>0</v>
      </c>
      <c r="J128" s="31">
        <f t="shared" si="53"/>
        <v>0</v>
      </c>
      <c r="K128" s="31">
        <f t="shared" si="53"/>
        <v>0</v>
      </c>
      <c r="L128" s="31">
        <f t="shared" si="53"/>
        <v>0</v>
      </c>
      <c r="M128" s="31">
        <f t="shared" si="53"/>
        <v>0</v>
      </c>
      <c r="N128" s="3"/>
      <c r="O128" s="4"/>
      <c r="P128" s="15"/>
    </row>
    <row r="129" spans="1:16" s="2" customFormat="1" ht="17.25" customHeight="1">
      <c r="A129" s="14"/>
      <c r="B129" s="3" t="s">
        <v>21</v>
      </c>
      <c r="C129" s="13"/>
      <c r="D129" s="31">
        <f>SUM(E129:M129)</f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"/>
      <c r="O129" s="4"/>
      <c r="P129" s="15"/>
    </row>
    <row r="130" spans="1:16" s="2" customFormat="1" ht="15.75" customHeight="1">
      <c r="A130" s="14"/>
      <c r="B130" s="3" t="s">
        <v>22</v>
      </c>
      <c r="C130" s="13"/>
      <c r="D130" s="31">
        <f>SUM(E130:M130)</f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"/>
      <c r="O130" s="4"/>
      <c r="P130" s="15"/>
    </row>
    <row r="131" spans="1:16" s="2" customFormat="1" ht="15.75" customHeight="1">
      <c r="A131" s="14"/>
      <c r="B131" s="3" t="s">
        <v>23</v>
      </c>
      <c r="C131" s="13"/>
      <c r="D131" s="31">
        <f>SUM(E131:M131)</f>
        <v>519.07641</v>
      </c>
      <c r="E131" s="31">
        <v>0</v>
      </c>
      <c r="F131" s="31">
        <v>0</v>
      </c>
      <c r="G131" s="31">
        <v>0</v>
      </c>
      <c r="H131" s="31">
        <v>519.07641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"/>
      <c r="O131" s="4"/>
      <c r="P131" s="15"/>
    </row>
    <row r="132" spans="1:16" s="2" customFormat="1" ht="15.75" customHeight="1">
      <c r="A132" s="14"/>
      <c r="B132" s="3" t="s">
        <v>24</v>
      </c>
      <c r="C132" s="13"/>
      <c r="D132" s="31">
        <f>SUM(E132:M132)</f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"/>
      <c r="O132" s="4"/>
      <c r="P132" s="15"/>
    </row>
    <row r="133" spans="1:16" s="2" customFormat="1" ht="27" customHeight="1">
      <c r="A133" s="14"/>
      <c r="B133" s="3"/>
      <c r="C133" s="44" t="s">
        <v>84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"/>
      <c r="P133" s="15"/>
    </row>
    <row r="134" spans="1:16" s="2" customFormat="1" ht="68.25" customHeight="1">
      <c r="A134" s="14" t="s">
        <v>85</v>
      </c>
      <c r="B134" s="16" t="s">
        <v>127</v>
      </c>
      <c r="C134" s="3" t="s">
        <v>78</v>
      </c>
      <c r="D134" s="31">
        <f aca="true" t="shared" si="54" ref="D134:M134">SUM(D135:D138)</f>
        <v>541.33165</v>
      </c>
      <c r="E134" s="31">
        <f t="shared" si="54"/>
        <v>0</v>
      </c>
      <c r="F134" s="31">
        <f t="shared" si="54"/>
        <v>0</v>
      </c>
      <c r="G134" s="31">
        <f t="shared" si="54"/>
        <v>0</v>
      </c>
      <c r="H134" s="31">
        <f t="shared" si="54"/>
        <v>0</v>
      </c>
      <c r="I134" s="31">
        <f t="shared" si="54"/>
        <v>0</v>
      </c>
      <c r="J134" s="31">
        <f t="shared" si="54"/>
        <v>541.33165</v>
      </c>
      <c r="K134" s="31">
        <f t="shared" si="54"/>
        <v>0</v>
      </c>
      <c r="L134" s="31">
        <f t="shared" si="54"/>
        <v>0</v>
      </c>
      <c r="M134" s="31">
        <f t="shared" si="54"/>
        <v>0</v>
      </c>
      <c r="N134" s="3" t="s">
        <v>63</v>
      </c>
      <c r="O134" s="4"/>
      <c r="P134" s="15"/>
    </row>
    <row r="135" spans="1:16" s="2" customFormat="1" ht="18.75" customHeight="1">
      <c r="A135" s="14"/>
      <c r="B135" s="3" t="s">
        <v>21</v>
      </c>
      <c r="C135" s="13"/>
      <c r="D135" s="31">
        <f>SUM(E135:M135)</f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"/>
      <c r="O135" s="4"/>
      <c r="P135" s="15"/>
    </row>
    <row r="136" spans="1:16" s="2" customFormat="1" ht="18.75" customHeight="1">
      <c r="A136" s="14"/>
      <c r="B136" s="3" t="s">
        <v>22</v>
      </c>
      <c r="C136" s="13"/>
      <c r="D136" s="31">
        <f>SUM(E136:M136)</f>
        <v>493.4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493.4</v>
      </c>
      <c r="K136" s="31">
        <v>0</v>
      </c>
      <c r="L136" s="31">
        <v>0</v>
      </c>
      <c r="M136" s="31">
        <v>0</v>
      </c>
      <c r="N136" s="3"/>
      <c r="O136" s="4"/>
      <c r="P136" s="15"/>
    </row>
    <row r="137" spans="1:16" s="2" customFormat="1" ht="18.75" customHeight="1">
      <c r="A137" s="14"/>
      <c r="B137" s="3" t="s">
        <v>23</v>
      </c>
      <c r="C137" s="13"/>
      <c r="D137" s="31">
        <f>SUM(E137:M137)</f>
        <v>47.93165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47.93165</v>
      </c>
      <c r="K137" s="31">
        <v>0</v>
      </c>
      <c r="L137" s="31">
        <v>0</v>
      </c>
      <c r="M137" s="31">
        <v>0</v>
      </c>
      <c r="N137" s="3"/>
      <c r="O137" s="4"/>
      <c r="P137" s="15"/>
    </row>
    <row r="138" spans="1:16" s="2" customFormat="1" ht="20.25" customHeight="1">
      <c r="A138" s="14"/>
      <c r="B138" s="3" t="s">
        <v>24</v>
      </c>
      <c r="C138" s="13"/>
      <c r="D138" s="31">
        <f>SUM(E138:M138)</f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"/>
      <c r="O138" s="4"/>
      <c r="P138" s="15"/>
    </row>
    <row r="139" spans="1:16" s="2" customFormat="1" ht="68.25" customHeight="1">
      <c r="A139" s="14" t="s">
        <v>129</v>
      </c>
      <c r="B139" s="16" t="s">
        <v>86</v>
      </c>
      <c r="C139" s="3" t="s">
        <v>78</v>
      </c>
      <c r="D139" s="31">
        <f aca="true" t="shared" si="55" ref="D139:M139">SUM(D140:D143)</f>
        <v>61222.572459999996</v>
      </c>
      <c r="E139" s="31">
        <f t="shared" si="55"/>
        <v>16043.7</v>
      </c>
      <c r="F139" s="31">
        <f t="shared" si="55"/>
        <v>5471.9</v>
      </c>
      <c r="G139" s="31">
        <f t="shared" si="55"/>
        <v>2464.6588</v>
      </c>
      <c r="H139" s="31">
        <f t="shared" si="55"/>
        <v>16459.05</v>
      </c>
      <c r="I139" s="31">
        <f t="shared" si="55"/>
        <v>3508.76555</v>
      </c>
      <c r="J139" s="31">
        <f t="shared" si="55"/>
        <v>13064.49811</v>
      </c>
      <c r="K139" s="31">
        <f t="shared" si="55"/>
        <v>4070</v>
      </c>
      <c r="L139" s="31">
        <f t="shared" si="55"/>
        <v>70</v>
      </c>
      <c r="M139" s="31">
        <f t="shared" si="55"/>
        <v>70</v>
      </c>
      <c r="N139" s="3" t="s">
        <v>63</v>
      </c>
      <c r="O139" s="4"/>
      <c r="P139" s="15"/>
    </row>
    <row r="140" spans="1:16" s="2" customFormat="1" ht="18.75" customHeight="1">
      <c r="A140" s="14"/>
      <c r="B140" s="3" t="s">
        <v>21</v>
      </c>
      <c r="C140" s="13"/>
      <c r="D140" s="31">
        <f>SUM(E140:M140)</f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"/>
      <c r="O140" s="4"/>
      <c r="P140" s="15"/>
    </row>
    <row r="141" spans="1:16" s="2" customFormat="1" ht="18.75" customHeight="1">
      <c r="A141" s="14"/>
      <c r="B141" s="3" t="s">
        <v>22</v>
      </c>
      <c r="C141" s="13"/>
      <c r="D141" s="31">
        <f>SUM(E141:M141)</f>
        <v>15430.9</v>
      </c>
      <c r="E141" s="31">
        <v>0</v>
      </c>
      <c r="F141" s="31">
        <v>0</v>
      </c>
      <c r="G141" s="31">
        <v>0</v>
      </c>
      <c r="H141" s="31">
        <v>9551</v>
      </c>
      <c r="I141" s="31">
        <v>0</v>
      </c>
      <c r="J141" s="31">
        <v>5879.9</v>
      </c>
      <c r="K141" s="31">
        <v>0</v>
      </c>
      <c r="L141" s="31">
        <v>0</v>
      </c>
      <c r="M141" s="31">
        <v>0</v>
      </c>
      <c r="N141" s="3"/>
      <c r="O141" s="4"/>
      <c r="P141" s="15"/>
    </row>
    <row r="142" spans="1:16" s="2" customFormat="1" ht="18.75" customHeight="1">
      <c r="A142" s="14"/>
      <c r="B142" s="3" t="s">
        <v>23</v>
      </c>
      <c r="C142" s="13"/>
      <c r="D142" s="31">
        <f>SUM(E142:M142)</f>
        <v>45791.672459999994</v>
      </c>
      <c r="E142" s="31">
        <v>16043.7</v>
      </c>
      <c r="F142" s="31">
        <v>5471.9</v>
      </c>
      <c r="G142" s="31">
        <v>2464.6588</v>
      </c>
      <c r="H142" s="31">
        <v>6908.05</v>
      </c>
      <c r="I142" s="31">
        <v>3508.76555</v>
      </c>
      <c r="J142" s="31">
        <v>7184.59811</v>
      </c>
      <c r="K142" s="31">
        <v>4070</v>
      </c>
      <c r="L142" s="31">
        <v>70</v>
      </c>
      <c r="M142" s="31">
        <v>70</v>
      </c>
      <c r="N142" s="3"/>
      <c r="O142" s="4"/>
      <c r="P142" s="15"/>
    </row>
    <row r="143" spans="1:16" s="2" customFormat="1" ht="20.25" customHeight="1">
      <c r="A143" s="14"/>
      <c r="B143" s="3" t="s">
        <v>24</v>
      </c>
      <c r="C143" s="13"/>
      <c r="D143" s="31">
        <f>SUM(E143:M143)</f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"/>
      <c r="O143" s="4"/>
      <c r="P143" s="15"/>
    </row>
    <row r="144" spans="1:16" s="2" customFormat="1" ht="78" customHeight="1">
      <c r="A144" s="36" t="s">
        <v>87</v>
      </c>
      <c r="B144" s="37" t="s">
        <v>88</v>
      </c>
      <c r="C144" s="38"/>
      <c r="D144" s="39">
        <f aca="true" t="shared" si="56" ref="D144:M144">SUM(D145:D148)</f>
        <v>156998.10114</v>
      </c>
      <c r="E144" s="39">
        <f>SUM(E145:E148)</f>
        <v>5433.5</v>
      </c>
      <c r="F144" s="39">
        <f t="shared" si="56"/>
        <v>6461.5</v>
      </c>
      <c r="G144" s="39">
        <f t="shared" si="56"/>
        <v>15605.052</v>
      </c>
      <c r="H144" s="39">
        <f t="shared" si="56"/>
        <v>11614.485260000001</v>
      </c>
      <c r="I144" s="39">
        <f t="shared" si="56"/>
        <v>24369.296</v>
      </c>
      <c r="J144" s="39">
        <f t="shared" si="56"/>
        <v>49323.58058</v>
      </c>
      <c r="K144" s="39">
        <f t="shared" si="56"/>
        <v>24731.4913</v>
      </c>
      <c r="L144" s="39">
        <f t="shared" si="56"/>
        <v>9578.324</v>
      </c>
      <c r="M144" s="39">
        <f t="shared" si="56"/>
        <v>9880.872</v>
      </c>
      <c r="N144" s="3"/>
      <c r="O144" s="4"/>
      <c r="P144" s="15"/>
    </row>
    <row r="145" spans="1:16" s="2" customFormat="1" ht="18.75" customHeight="1">
      <c r="A145" s="14"/>
      <c r="B145" s="3" t="s">
        <v>21</v>
      </c>
      <c r="C145" s="13"/>
      <c r="D145" s="31">
        <f aca="true" t="shared" si="57" ref="D145:M145">SUM(D150+D155+D160)</f>
        <v>0</v>
      </c>
      <c r="E145" s="31">
        <f t="shared" si="57"/>
        <v>0</v>
      </c>
      <c r="F145" s="31">
        <f t="shared" si="57"/>
        <v>0</v>
      </c>
      <c r="G145" s="31">
        <f t="shared" si="57"/>
        <v>0</v>
      </c>
      <c r="H145" s="31">
        <f t="shared" si="57"/>
        <v>0</v>
      </c>
      <c r="I145" s="31">
        <f t="shared" si="57"/>
        <v>0</v>
      </c>
      <c r="J145" s="31">
        <f t="shared" si="57"/>
        <v>0</v>
      </c>
      <c r="K145" s="31">
        <f t="shared" si="57"/>
        <v>0</v>
      </c>
      <c r="L145" s="31">
        <f t="shared" si="57"/>
        <v>0</v>
      </c>
      <c r="M145" s="31">
        <f t="shared" si="57"/>
        <v>0</v>
      </c>
      <c r="N145" s="3"/>
      <c r="O145" s="4"/>
      <c r="P145" s="15"/>
    </row>
    <row r="146" spans="1:16" s="2" customFormat="1" ht="18.75" customHeight="1">
      <c r="A146" s="14"/>
      <c r="B146" s="3" t="s">
        <v>22</v>
      </c>
      <c r="C146" s="13"/>
      <c r="D146" s="31">
        <f aca="true" t="shared" si="58" ref="D146:M146">SUM(D151+D156+D161)</f>
        <v>1972.3</v>
      </c>
      <c r="E146" s="31">
        <f t="shared" si="58"/>
        <v>194.6</v>
      </c>
      <c r="F146" s="31">
        <f t="shared" si="58"/>
        <v>196.8</v>
      </c>
      <c r="G146" s="31">
        <f t="shared" si="58"/>
        <v>201.5</v>
      </c>
      <c r="H146" s="31">
        <f t="shared" si="58"/>
        <v>206.2</v>
      </c>
      <c r="I146" s="31">
        <f t="shared" si="58"/>
        <v>213.1</v>
      </c>
      <c r="J146" s="31">
        <f t="shared" si="58"/>
        <v>220</v>
      </c>
      <c r="K146" s="31">
        <f t="shared" si="58"/>
        <v>237.4</v>
      </c>
      <c r="L146" s="31">
        <f t="shared" si="58"/>
        <v>246.7</v>
      </c>
      <c r="M146" s="31">
        <f t="shared" si="58"/>
        <v>256</v>
      </c>
      <c r="N146" s="3"/>
      <c r="O146" s="4"/>
      <c r="P146" s="15"/>
    </row>
    <row r="147" spans="1:16" s="2" customFormat="1" ht="18.75" customHeight="1">
      <c r="A147" s="14"/>
      <c r="B147" s="3" t="s">
        <v>23</v>
      </c>
      <c r="C147" s="13"/>
      <c r="D147" s="31">
        <f>SUM(D152+D157+D162)</f>
        <v>155025.80114000003</v>
      </c>
      <c r="E147" s="31">
        <f aca="true" t="shared" si="59" ref="E147:M147">SUM(E152+E157+E162)</f>
        <v>5238.9</v>
      </c>
      <c r="F147" s="31">
        <f t="shared" si="59"/>
        <v>6264.7</v>
      </c>
      <c r="G147" s="50">
        <f t="shared" si="59"/>
        <v>15403.552</v>
      </c>
      <c r="H147" s="31">
        <f t="shared" si="59"/>
        <v>11408.28526</v>
      </c>
      <c r="I147" s="31">
        <f t="shared" si="59"/>
        <v>24156.196</v>
      </c>
      <c r="J147" s="31">
        <f t="shared" si="59"/>
        <v>49103.58058</v>
      </c>
      <c r="K147" s="31">
        <f t="shared" si="59"/>
        <v>24494.0913</v>
      </c>
      <c r="L147" s="31">
        <f t="shared" si="59"/>
        <v>9331.624</v>
      </c>
      <c r="M147" s="31">
        <f t="shared" si="59"/>
        <v>9624.872</v>
      </c>
      <c r="N147" s="3"/>
      <c r="O147" s="4"/>
      <c r="P147" s="15"/>
    </row>
    <row r="148" spans="1:16" s="2" customFormat="1" ht="21.75" customHeight="1">
      <c r="A148" s="14"/>
      <c r="B148" s="3" t="s">
        <v>24</v>
      </c>
      <c r="C148" s="13"/>
      <c r="D148" s="31">
        <f aca="true" t="shared" si="60" ref="D148:M148">SUM(D153+D158+D163)</f>
        <v>0</v>
      </c>
      <c r="E148" s="31">
        <f t="shared" si="60"/>
        <v>0</v>
      </c>
      <c r="F148" s="31">
        <f t="shared" si="60"/>
        <v>0</v>
      </c>
      <c r="G148" s="31">
        <f t="shared" si="60"/>
        <v>0</v>
      </c>
      <c r="H148" s="31">
        <f t="shared" si="60"/>
        <v>0</v>
      </c>
      <c r="I148" s="31">
        <f t="shared" si="60"/>
        <v>0</v>
      </c>
      <c r="J148" s="31">
        <f t="shared" si="60"/>
        <v>0</v>
      </c>
      <c r="K148" s="31">
        <f t="shared" si="60"/>
        <v>0</v>
      </c>
      <c r="L148" s="31">
        <f t="shared" si="60"/>
        <v>0</v>
      </c>
      <c r="M148" s="31">
        <f t="shared" si="60"/>
        <v>0</v>
      </c>
      <c r="N148" s="3"/>
      <c r="O148" s="4"/>
      <c r="P148" s="15"/>
    </row>
    <row r="149" spans="1:16" s="2" customFormat="1" ht="49.5" customHeight="1">
      <c r="A149" s="14" t="s">
        <v>89</v>
      </c>
      <c r="B149" s="16" t="s">
        <v>34</v>
      </c>
      <c r="C149" s="13"/>
      <c r="D149" s="31">
        <f aca="true" t="shared" si="61" ref="D149:M149">SUM(D150+D151+D152+D153)</f>
        <v>0</v>
      </c>
      <c r="E149" s="31">
        <f t="shared" si="61"/>
        <v>0</v>
      </c>
      <c r="F149" s="31">
        <f t="shared" si="61"/>
        <v>0</v>
      </c>
      <c r="G149" s="31">
        <f t="shared" si="61"/>
        <v>0</v>
      </c>
      <c r="H149" s="31">
        <f t="shared" si="61"/>
        <v>0</v>
      </c>
      <c r="I149" s="31">
        <f t="shared" si="61"/>
        <v>0</v>
      </c>
      <c r="J149" s="31">
        <f t="shared" si="61"/>
        <v>0</v>
      </c>
      <c r="K149" s="31">
        <f t="shared" si="61"/>
        <v>0</v>
      </c>
      <c r="L149" s="31">
        <f t="shared" si="61"/>
        <v>0</v>
      </c>
      <c r="M149" s="31">
        <f t="shared" si="61"/>
        <v>0</v>
      </c>
      <c r="N149" s="3"/>
      <c r="O149" s="4"/>
      <c r="P149" s="15"/>
    </row>
    <row r="150" spans="1:16" s="2" customFormat="1" ht="18.75" customHeight="1">
      <c r="A150" s="14"/>
      <c r="B150" s="3" t="s">
        <v>21</v>
      </c>
      <c r="C150" s="13"/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"/>
      <c r="O150" s="4"/>
      <c r="P150" s="15"/>
    </row>
    <row r="151" spans="1:16" s="2" customFormat="1" ht="18" customHeight="1">
      <c r="A151" s="14"/>
      <c r="B151" s="3" t="s">
        <v>22</v>
      </c>
      <c r="C151" s="13"/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"/>
      <c r="O151" s="4"/>
      <c r="P151" s="15"/>
    </row>
    <row r="152" spans="1:16" s="2" customFormat="1" ht="18.75" customHeight="1">
      <c r="A152" s="14"/>
      <c r="B152" s="3" t="s">
        <v>23</v>
      </c>
      <c r="C152" s="13"/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"/>
      <c r="O152" s="4"/>
      <c r="P152" s="15"/>
    </row>
    <row r="153" spans="1:16" s="2" customFormat="1" ht="18.75" customHeight="1">
      <c r="A153" s="14"/>
      <c r="B153" s="3" t="s">
        <v>24</v>
      </c>
      <c r="C153" s="13"/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"/>
      <c r="O153" s="4"/>
      <c r="P153" s="15"/>
    </row>
    <row r="154" spans="1:16" s="2" customFormat="1" ht="69" customHeight="1">
      <c r="A154" s="14" t="s">
        <v>90</v>
      </c>
      <c r="B154" s="16" t="s">
        <v>36</v>
      </c>
      <c r="C154" s="13"/>
      <c r="D154" s="31">
        <f aca="true" t="shared" si="62" ref="D154:M154">SUM(D155+D156+D157+D158)</f>
        <v>0</v>
      </c>
      <c r="E154" s="31">
        <f t="shared" si="62"/>
        <v>0</v>
      </c>
      <c r="F154" s="31">
        <f t="shared" si="62"/>
        <v>0</v>
      </c>
      <c r="G154" s="31">
        <f t="shared" si="62"/>
        <v>0</v>
      </c>
      <c r="H154" s="31">
        <f t="shared" si="62"/>
        <v>0</v>
      </c>
      <c r="I154" s="31">
        <f t="shared" si="62"/>
        <v>0</v>
      </c>
      <c r="J154" s="31">
        <f t="shared" si="62"/>
        <v>0</v>
      </c>
      <c r="K154" s="31">
        <f t="shared" si="62"/>
        <v>0</v>
      </c>
      <c r="L154" s="31">
        <f t="shared" si="62"/>
        <v>0</v>
      </c>
      <c r="M154" s="31">
        <f t="shared" si="62"/>
        <v>0</v>
      </c>
      <c r="N154" s="3"/>
      <c r="O154" s="4"/>
      <c r="P154" s="15"/>
    </row>
    <row r="155" spans="1:16" s="2" customFormat="1" ht="22.5" customHeight="1">
      <c r="A155" s="14"/>
      <c r="B155" s="3" t="s">
        <v>21</v>
      </c>
      <c r="C155" s="13"/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"/>
      <c r="O155" s="4"/>
      <c r="P155" s="15"/>
    </row>
    <row r="156" spans="1:16" s="2" customFormat="1" ht="18.75" customHeight="1">
      <c r="A156" s="14"/>
      <c r="B156" s="3" t="s">
        <v>22</v>
      </c>
      <c r="C156" s="13"/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"/>
      <c r="O156" s="4"/>
      <c r="P156" s="15"/>
    </row>
    <row r="157" spans="1:16" s="2" customFormat="1" ht="18.75" customHeight="1">
      <c r="A157" s="14"/>
      <c r="B157" s="3" t="s">
        <v>23</v>
      </c>
      <c r="C157" s="13"/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"/>
      <c r="O157" s="4"/>
      <c r="P157" s="15"/>
    </row>
    <row r="158" spans="1:16" s="2" customFormat="1" ht="18.75" customHeight="1">
      <c r="A158" s="14"/>
      <c r="B158" s="3" t="s">
        <v>24</v>
      </c>
      <c r="C158" s="13"/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"/>
      <c r="O158" s="4"/>
      <c r="P158" s="15"/>
    </row>
    <row r="159" spans="1:16" s="2" customFormat="1" ht="40.5" customHeight="1">
      <c r="A159" s="14" t="s">
        <v>91</v>
      </c>
      <c r="B159" s="16" t="s">
        <v>92</v>
      </c>
      <c r="C159" s="13"/>
      <c r="D159" s="31">
        <f>SUM(D160+D161+D162+D163)</f>
        <v>156998.10114</v>
      </c>
      <c r="E159" s="31">
        <f aca="true" t="shared" si="63" ref="E159:M159">SUM(E160+E161+E162+E163)</f>
        <v>5433.5</v>
      </c>
      <c r="F159" s="31">
        <f t="shared" si="63"/>
        <v>6461.5</v>
      </c>
      <c r="G159" s="31">
        <f t="shared" si="63"/>
        <v>15605.052</v>
      </c>
      <c r="H159" s="31">
        <f t="shared" si="63"/>
        <v>11614.485260000001</v>
      </c>
      <c r="I159" s="31">
        <f t="shared" si="63"/>
        <v>24369.296</v>
      </c>
      <c r="J159" s="31">
        <f t="shared" si="63"/>
        <v>49323.58058</v>
      </c>
      <c r="K159" s="31">
        <f t="shared" si="63"/>
        <v>24731.4913</v>
      </c>
      <c r="L159" s="31">
        <f t="shared" si="63"/>
        <v>9578.324</v>
      </c>
      <c r="M159" s="31">
        <f t="shared" si="63"/>
        <v>9880.872</v>
      </c>
      <c r="N159" s="3"/>
      <c r="O159" s="4"/>
      <c r="P159" s="15"/>
    </row>
    <row r="160" spans="1:16" s="2" customFormat="1" ht="27" customHeight="1">
      <c r="A160" s="14"/>
      <c r="B160" s="3" t="s">
        <v>21</v>
      </c>
      <c r="C160" s="13"/>
      <c r="D160" s="31">
        <f aca="true" t="shared" si="64" ref="D160:M160">SUM(D167)</f>
        <v>0</v>
      </c>
      <c r="E160" s="31">
        <f t="shared" si="64"/>
        <v>0</v>
      </c>
      <c r="F160" s="31">
        <f t="shared" si="64"/>
        <v>0</v>
      </c>
      <c r="G160" s="31">
        <f t="shared" si="64"/>
        <v>0</v>
      </c>
      <c r="H160" s="31">
        <f t="shared" si="64"/>
        <v>0</v>
      </c>
      <c r="I160" s="31">
        <f t="shared" si="64"/>
        <v>0</v>
      </c>
      <c r="J160" s="31">
        <f t="shared" si="64"/>
        <v>0</v>
      </c>
      <c r="K160" s="31">
        <f t="shared" si="64"/>
        <v>0</v>
      </c>
      <c r="L160" s="31">
        <f t="shared" si="64"/>
        <v>0</v>
      </c>
      <c r="M160" s="31">
        <f t="shared" si="64"/>
        <v>0</v>
      </c>
      <c r="N160" s="3"/>
      <c r="O160" s="4"/>
      <c r="P160" s="15"/>
    </row>
    <row r="161" spans="1:16" s="2" customFormat="1" ht="18.75" customHeight="1">
      <c r="A161" s="14"/>
      <c r="B161" s="3" t="s">
        <v>22</v>
      </c>
      <c r="C161" s="13"/>
      <c r="D161" s="31">
        <f aca="true" t="shared" si="65" ref="D161:M161">SUM(D168)</f>
        <v>1972.3</v>
      </c>
      <c r="E161" s="31">
        <f t="shared" si="65"/>
        <v>194.6</v>
      </c>
      <c r="F161" s="31">
        <f t="shared" si="65"/>
        <v>196.8</v>
      </c>
      <c r="G161" s="31">
        <f t="shared" si="65"/>
        <v>201.5</v>
      </c>
      <c r="H161" s="31">
        <f t="shared" si="65"/>
        <v>206.2</v>
      </c>
      <c r="I161" s="31">
        <f t="shared" si="65"/>
        <v>213.1</v>
      </c>
      <c r="J161" s="31">
        <f>SUM(J168)</f>
        <v>220</v>
      </c>
      <c r="K161" s="31">
        <f t="shared" si="65"/>
        <v>237.4</v>
      </c>
      <c r="L161" s="31">
        <f t="shared" si="65"/>
        <v>246.7</v>
      </c>
      <c r="M161" s="31">
        <f t="shared" si="65"/>
        <v>256</v>
      </c>
      <c r="N161" s="3"/>
      <c r="O161" s="4"/>
      <c r="P161" s="15"/>
    </row>
    <row r="162" spans="1:16" s="2" customFormat="1" ht="18.75" customHeight="1">
      <c r="A162" s="14"/>
      <c r="B162" s="3" t="s">
        <v>23</v>
      </c>
      <c r="C162" s="13"/>
      <c r="D162" s="31">
        <f>SUM(D169)</f>
        <v>155025.80114000003</v>
      </c>
      <c r="E162" s="31">
        <f aca="true" t="shared" si="66" ref="E162:M162">SUM(E169)</f>
        <v>5238.9</v>
      </c>
      <c r="F162" s="31">
        <f t="shared" si="66"/>
        <v>6264.7</v>
      </c>
      <c r="G162" s="31">
        <f t="shared" si="66"/>
        <v>15403.552</v>
      </c>
      <c r="H162" s="31">
        <f t="shared" si="66"/>
        <v>11408.28526</v>
      </c>
      <c r="I162" s="31">
        <f t="shared" si="66"/>
        <v>24156.196</v>
      </c>
      <c r="J162" s="31">
        <f>SUM(J169)</f>
        <v>49103.58058</v>
      </c>
      <c r="K162" s="31">
        <f t="shared" si="66"/>
        <v>24494.0913</v>
      </c>
      <c r="L162" s="31">
        <f>SUM(L169)</f>
        <v>9331.624</v>
      </c>
      <c r="M162" s="31">
        <f t="shared" si="66"/>
        <v>9624.872</v>
      </c>
      <c r="N162" s="3"/>
      <c r="O162" s="4"/>
      <c r="P162" s="15"/>
    </row>
    <row r="163" spans="1:16" s="2" customFormat="1" ht="18.75" customHeight="1">
      <c r="A163" s="14"/>
      <c r="B163" s="3" t="s">
        <v>24</v>
      </c>
      <c r="C163" s="13"/>
      <c r="D163" s="31">
        <f aca="true" t="shared" si="67" ref="D163:M163">SUM(D170)</f>
        <v>0</v>
      </c>
      <c r="E163" s="31">
        <f t="shared" si="67"/>
        <v>0</v>
      </c>
      <c r="F163" s="31">
        <f t="shared" si="67"/>
        <v>0</v>
      </c>
      <c r="G163" s="31">
        <f t="shared" si="67"/>
        <v>0</v>
      </c>
      <c r="H163" s="31">
        <f t="shared" si="67"/>
        <v>0</v>
      </c>
      <c r="I163" s="31">
        <f t="shared" si="67"/>
        <v>0</v>
      </c>
      <c r="J163" s="31">
        <f t="shared" si="67"/>
        <v>0</v>
      </c>
      <c r="K163" s="31">
        <f t="shared" si="67"/>
        <v>0</v>
      </c>
      <c r="L163" s="31">
        <f t="shared" si="67"/>
        <v>0</v>
      </c>
      <c r="M163" s="31">
        <f t="shared" si="67"/>
        <v>0</v>
      </c>
      <c r="N163" s="3"/>
      <c r="O163" s="4"/>
      <c r="P163" s="15"/>
    </row>
    <row r="164" spans="1:16" s="2" customFormat="1" ht="18.75" customHeight="1">
      <c r="A164" s="18"/>
      <c r="B164" s="27"/>
      <c r="C164" s="43" t="s">
        <v>93</v>
      </c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"/>
      <c r="P164" s="15"/>
    </row>
    <row r="165" spans="1:16" s="2" customFormat="1" ht="46.5" customHeight="1">
      <c r="A165" s="18"/>
      <c r="B165" s="18"/>
      <c r="C165" s="43" t="s">
        <v>94</v>
      </c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"/>
      <c r="P165" s="15"/>
    </row>
    <row r="166" spans="1:16" s="2" customFormat="1" ht="66" customHeight="1">
      <c r="A166" s="14" t="s">
        <v>95</v>
      </c>
      <c r="B166" s="16" t="s">
        <v>96</v>
      </c>
      <c r="C166" s="3" t="s">
        <v>97</v>
      </c>
      <c r="D166" s="31">
        <f>SUM(D167:D170)</f>
        <v>156998.10114</v>
      </c>
      <c r="E166" s="31">
        <f aca="true" t="shared" si="68" ref="E166:M166">SUM(E167:E170)</f>
        <v>5433.5</v>
      </c>
      <c r="F166" s="31">
        <f t="shared" si="68"/>
        <v>6461.5</v>
      </c>
      <c r="G166" s="31">
        <f t="shared" si="68"/>
        <v>15605.052</v>
      </c>
      <c r="H166" s="31">
        <f t="shared" si="68"/>
        <v>11614.485260000001</v>
      </c>
      <c r="I166" s="31">
        <f t="shared" si="68"/>
        <v>24369.296</v>
      </c>
      <c r="J166" s="31">
        <f t="shared" si="68"/>
        <v>49323.58058</v>
      </c>
      <c r="K166" s="31">
        <f t="shared" si="68"/>
        <v>24731.4913</v>
      </c>
      <c r="L166" s="31">
        <f t="shared" si="68"/>
        <v>9578.324</v>
      </c>
      <c r="M166" s="31">
        <f t="shared" si="68"/>
        <v>9880.872</v>
      </c>
      <c r="N166" s="3" t="s">
        <v>98</v>
      </c>
      <c r="O166" s="4"/>
      <c r="P166" s="15"/>
    </row>
    <row r="167" spans="1:16" s="2" customFormat="1" ht="18" customHeight="1">
      <c r="A167" s="14"/>
      <c r="B167" s="3" t="s">
        <v>21</v>
      </c>
      <c r="C167" s="13"/>
      <c r="D167" s="31">
        <f>SUM(E167:M167)</f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"/>
      <c r="O167" s="4"/>
      <c r="P167" s="15"/>
    </row>
    <row r="168" spans="1:16" s="2" customFormat="1" ht="18.75" customHeight="1">
      <c r="A168" s="14"/>
      <c r="B168" s="3" t="s">
        <v>22</v>
      </c>
      <c r="C168" s="13"/>
      <c r="D168" s="31">
        <f>SUM(E168:M168)</f>
        <v>1972.3</v>
      </c>
      <c r="E168" s="31">
        <v>194.6</v>
      </c>
      <c r="F168" s="31">
        <v>196.8</v>
      </c>
      <c r="G168" s="31">
        <v>201.5</v>
      </c>
      <c r="H168" s="31">
        <v>206.2</v>
      </c>
      <c r="I168" s="31">
        <v>213.1</v>
      </c>
      <c r="J168" s="31">
        <v>220</v>
      </c>
      <c r="K168" s="31">
        <v>237.4</v>
      </c>
      <c r="L168" s="31">
        <v>246.7</v>
      </c>
      <c r="M168" s="31">
        <v>256</v>
      </c>
      <c r="N168" s="3"/>
      <c r="O168" s="4"/>
      <c r="P168" s="15"/>
    </row>
    <row r="169" spans="1:16" s="2" customFormat="1" ht="18.75" customHeight="1">
      <c r="A169" s="14"/>
      <c r="B169" s="3" t="s">
        <v>23</v>
      </c>
      <c r="C169" s="13"/>
      <c r="D169" s="31">
        <f>SUM(E169:M169)</f>
        <v>155025.80114000003</v>
      </c>
      <c r="E169" s="31">
        <v>5238.9</v>
      </c>
      <c r="F169" s="31">
        <v>6264.7</v>
      </c>
      <c r="G169" s="31">
        <v>15403.552</v>
      </c>
      <c r="H169" s="31">
        <v>11408.28526</v>
      </c>
      <c r="I169" s="31">
        <v>24156.196</v>
      </c>
      <c r="J169" s="31">
        <v>49103.58058</v>
      </c>
      <c r="K169" s="31">
        <v>24494.0913</v>
      </c>
      <c r="L169" s="31">
        <v>9331.624</v>
      </c>
      <c r="M169" s="31">
        <v>9624.872</v>
      </c>
      <c r="N169" s="5"/>
      <c r="O169" s="4"/>
      <c r="P169" s="15"/>
    </row>
    <row r="170" spans="1:16" s="2" customFormat="1" ht="18.75" customHeight="1">
      <c r="A170" s="14"/>
      <c r="B170" s="3" t="s">
        <v>24</v>
      </c>
      <c r="C170" s="13"/>
      <c r="D170" s="31">
        <f>SUM(E170:M170)</f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"/>
      <c r="O170" s="4"/>
      <c r="P170" s="15"/>
    </row>
    <row r="171" spans="1:16" s="2" customFormat="1" ht="84.75" customHeight="1">
      <c r="A171" s="36" t="s">
        <v>99</v>
      </c>
      <c r="B171" s="37" t="s">
        <v>100</v>
      </c>
      <c r="C171" s="38"/>
      <c r="D171" s="39">
        <f>SUM(D172:D175)</f>
        <v>82328.38690999999</v>
      </c>
      <c r="E171" s="39">
        <f aca="true" t="shared" si="69" ref="E171:M171">SUM(E176+E181+E186)</f>
        <v>11078.8</v>
      </c>
      <c r="F171" s="39">
        <f t="shared" si="69"/>
        <v>8294.2</v>
      </c>
      <c r="G171" s="39">
        <f t="shared" si="69"/>
        <v>3456.48336</v>
      </c>
      <c r="H171" s="39">
        <f t="shared" si="69"/>
        <v>11123.18484</v>
      </c>
      <c r="I171" s="39">
        <f t="shared" si="69"/>
        <v>15709.9788</v>
      </c>
      <c r="J171" s="39">
        <f t="shared" si="69"/>
        <v>9846.10191</v>
      </c>
      <c r="K171" s="39">
        <f t="shared" si="69"/>
        <v>7565.942</v>
      </c>
      <c r="L171" s="39">
        <f t="shared" si="69"/>
        <v>7488.314</v>
      </c>
      <c r="M171" s="39">
        <f t="shared" si="69"/>
        <v>7765.382</v>
      </c>
      <c r="N171" s="3"/>
      <c r="O171" s="4"/>
      <c r="P171" s="15"/>
    </row>
    <row r="172" spans="1:16" s="2" customFormat="1" ht="18.75" customHeight="1">
      <c r="A172" s="14"/>
      <c r="B172" s="3" t="s">
        <v>21</v>
      </c>
      <c r="C172" s="13"/>
      <c r="D172" s="31">
        <f>SUM(D177+D182+D187)</f>
        <v>0</v>
      </c>
      <c r="E172" s="31">
        <f aca="true" t="shared" si="70" ref="E172:M172">SUM(E177+E182+E187)</f>
        <v>0</v>
      </c>
      <c r="F172" s="31">
        <f t="shared" si="70"/>
        <v>0</v>
      </c>
      <c r="G172" s="31">
        <f t="shared" si="70"/>
        <v>0</v>
      </c>
      <c r="H172" s="31">
        <f t="shared" si="70"/>
        <v>0</v>
      </c>
      <c r="I172" s="31">
        <f t="shared" si="70"/>
        <v>0</v>
      </c>
      <c r="J172" s="31">
        <f t="shared" si="70"/>
        <v>0</v>
      </c>
      <c r="K172" s="31">
        <f t="shared" si="70"/>
        <v>0</v>
      </c>
      <c r="L172" s="31">
        <f t="shared" si="70"/>
        <v>0</v>
      </c>
      <c r="M172" s="31">
        <f t="shared" si="70"/>
        <v>0</v>
      </c>
      <c r="N172" s="3"/>
      <c r="O172" s="4"/>
      <c r="P172" s="15"/>
    </row>
    <row r="173" spans="1:16" s="2" customFormat="1" ht="18" customHeight="1">
      <c r="A173" s="14"/>
      <c r="B173" s="3" t="s">
        <v>22</v>
      </c>
      <c r="C173" s="13"/>
      <c r="D173" s="31">
        <f>SUM(D178+D183+D188)</f>
        <v>3664.2</v>
      </c>
      <c r="E173" s="31">
        <f aca="true" t="shared" si="71" ref="E173:M173">SUM(E178+E183+E188)</f>
        <v>3664.2</v>
      </c>
      <c r="F173" s="31">
        <f t="shared" si="71"/>
        <v>0</v>
      </c>
      <c r="G173" s="31">
        <f t="shared" si="71"/>
        <v>0</v>
      </c>
      <c r="H173" s="31">
        <f t="shared" si="71"/>
        <v>0</v>
      </c>
      <c r="I173" s="31">
        <f t="shared" si="71"/>
        <v>0</v>
      </c>
      <c r="J173" s="31">
        <f t="shared" si="71"/>
        <v>0</v>
      </c>
      <c r="K173" s="31">
        <f t="shared" si="71"/>
        <v>0</v>
      </c>
      <c r="L173" s="31">
        <f t="shared" si="71"/>
        <v>0</v>
      </c>
      <c r="M173" s="31">
        <f t="shared" si="71"/>
        <v>0</v>
      </c>
      <c r="N173" s="3"/>
      <c r="O173" s="4"/>
      <c r="P173" s="15"/>
    </row>
    <row r="174" spans="1:16" s="2" customFormat="1" ht="18.75" customHeight="1">
      <c r="A174" s="14"/>
      <c r="B174" s="3" t="s">
        <v>23</v>
      </c>
      <c r="C174" s="13"/>
      <c r="D174" s="31">
        <f>SUM(D179+D184+D189)</f>
        <v>78664.18690999999</v>
      </c>
      <c r="E174" s="31">
        <f aca="true" t="shared" si="72" ref="E174:M174">SUM(E179+E184+E189)</f>
        <v>7414.599999999999</v>
      </c>
      <c r="F174" s="31">
        <f t="shared" si="72"/>
        <v>8294.2</v>
      </c>
      <c r="G174" s="31">
        <f t="shared" si="72"/>
        <v>3456.48336</v>
      </c>
      <c r="H174" s="31">
        <f t="shared" si="72"/>
        <v>11123.18484</v>
      </c>
      <c r="I174" s="31">
        <f t="shared" si="72"/>
        <v>15709.9788</v>
      </c>
      <c r="J174" s="31">
        <f t="shared" si="72"/>
        <v>9846.10191</v>
      </c>
      <c r="K174" s="31">
        <f t="shared" si="72"/>
        <v>7565.942</v>
      </c>
      <c r="L174" s="31">
        <f t="shared" si="72"/>
        <v>7488.314</v>
      </c>
      <c r="M174" s="31">
        <f t="shared" si="72"/>
        <v>7765.382</v>
      </c>
      <c r="N174" s="3"/>
      <c r="O174" s="4"/>
      <c r="P174" s="15"/>
    </row>
    <row r="175" spans="1:16" s="2" customFormat="1" ht="22.5" customHeight="1">
      <c r="A175" s="14"/>
      <c r="B175" s="3" t="s">
        <v>24</v>
      </c>
      <c r="C175" s="13"/>
      <c r="D175" s="31">
        <f>SUM(D180+D185+D190)</f>
        <v>0</v>
      </c>
      <c r="E175" s="31">
        <f aca="true" t="shared" si="73" ref="E175:M175">SUM(E180+E185+E190)</f>
        <v>0</v>
      </c>
      <c r="F175" s="31">
        <f t="shared" si="73"/>
        <v>0</v>
      </c>
      <c r="G175" s="31">
        <f t="shared" si="73"/>
        <v>0</v>
      </c>
      <c r="H175" s="31">
        <f t="shared" si="73"/>
        <v>0</v>
      </c>
      <c r="I175" s="31">
        <f t="shared" si="73"/>
        <v>0</v>
      </c>
      <c r="J175" s="31">
        <f t="shared" si="73"/>
        <v>0</v>
      </c>
      <c r="K175" s="31">
        <f t="shared" si="73"/>
        <v>0</v>
      </c>
      <c r="L175" s="31">
        <f t="shared" si="73"/>
        <v>0</v>
      </c>
      <c r="M175" s="31">
        <f t="shared" si="73"/>
        <v>0</v>
      </c>
      <c r="N175" s="3"/>
      <c r="O175" s="4"/>
      <c r="P175" s="15"/>
    </row>
    <row r="176" spans="1:16" s="2" customFormat="1" ht="48.75" customHeight="1">
      <c r="A176" s="14" t="s">
        <v>101</v>
      </c>
      <c r="B176" s="16" t="s">
        <v>34</v>
      </c>
      <c r="C176" s="13"/>
      <c r="D176" s="31">
        <f aca="true" t="shared" si="74" ref="D176:M176">SUM(D177+D178+D179+D180)</f>
        <v>0</v>
      </c>
      <c r="E176" s="31">
        <f t="shared" si="74"/>
        <v>0</v>
      </c>
      <c r="F176" s="31">
        <f t="shared" si="74"/>
        <v>0</v>
      </c>
      <c r="G176" s="31">
        <f t="shared" si="74"/>
        <v>0</v>
      </c>
      <c r="H176" s="31">
        <f t="shared" si="74"/>
        <v>0</v>
      </c>
      <c r="I176" s="31">
        <f t="shared" si="74"/>
        <v>0</v>
      </c>
      <c r="J176" s="31">
        <f t="shared" si="74"/>
        <v>0</v>
      </c>
      <c r="K176" s="31">
        <f t="shared" si="74"/>
        <v>0</v>
      </c>
      <c r="L176" s="31">
        <f t="shared" si="74"/>
        <v>0</v>
      </c>
      <c r="M176" s="31">
        <f t="shared" si="74"/>
        <v>0</v>
      </c>
      <c r="N176" s="3"/>
      <c r="O176" s="4"/>
      <c r="P176" s="15"/>
    </row>
    <row r="177" spans="1:16" s="2" customFormat="1" ht="18.75" customHeight="1">
      <c r="A177" s="14"/>
      <c r="B177" s="3" t="s">
        <v>21</v>
      </c>
      <c r="C177" s="13"/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"/>
      <c r="O177" s="4"/>
      <c r="P177" s="15"/>
    </row>
    <row r="178" spans="1:16" s="2" customFormat="1" ht="20.25" customHeight="1">
      <c r="A178" s="14"/>
      <c r="B178" s="3" t="s">
        <v>22</v>
      </c>
      <c r="C178" s="13"/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"/>
      <c r="O178" s="4"/>
      <c r="P178" s="15"/>
    </row>
    <row r="179" spans="1:16" s="2" customFormat="1" ht="18.75" customHeight="1">
      <c r="A179" s="14"/>
      <c r="B179" s="3" t="s">
        <v>23</v>
      </c>
      <c r="C179" s="13"/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"/>
      <c r="O179" s="4"/>
      <c r="P179" s="15"/>
    </row>
    <row r="180" spans="1:16" s="2" customFormat="1" ht="24.75" customHeight="1">
      <c r="A180" s="14"/>
      <c r="B180" s="3" t="s">
        <v>24</v>
      </c>
      <c r="C180" s="13"/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"/>
      <c r="O180" s="4"/>
      <c r="P180" s="15"/>
    </row>
    <row r="181" spans="1:16" s="2" customFormat="1" ht="65.25" customHeight="1">
      <c r="A181" s="14" t="s">
        <v>102</v>
      </c>
      <c r="B181" s="16" t="s">
        <v>36</v>
      </c>
      <c r="C181" s="13"/>
      <c r="D181" s="31">
        <f aca="true" t="shared" si="75" ref="D181:M181">SUM(D182+D183+D184+D185)</f>
        <v>0</v>
      </c>
      <c r="E181" s="31">
        <f t="shared" si="75"/>
        <v>0</v>
      </c>
      <c r="F181" s="31">
        <f t="shared" si="75"/>
        <v>0</v>
      </c>
      <c r="G181" s="31">
        <f t="shared" si="75"/>
        <v>0</v>
      </c>
      <c r="H181" s="31">
        <f t="shared" si="75"/>
        <v>0</v>
      </c>
      <c r="I181" s="31">
        <f t="shared" si="75"/>
        <v>0</v>
      </c>
      <c r="J181" s="31">
        <f t="shared" si="75"/>
        <v>0</v>
      </c>
      <c r="K181" s="31">
        <f t="shared" si="75"/>
        <v>0</v>
      </c>
      <c r="L181" s="31">
        <f t="shared" si="75"/>
        <v>0</v>
      </c>
      <c r="M181" s="31">
        <f t="shared" si="75"/>
        <v>0</v>
      </c>
      <c r="N181" s="3"/>
      <c r="O181" s="4"/>
      <c r="P181" s="15"/>
    </row>
    <row r="182" spans="1:16" s="2" customFormat="1" ht="17.25" customHeight="1">
      <c r="A182" s="14"/>
      <c r="B182" s="3" t="s">
        <v>21</v>
      </c>
      <c r="C182" s="13"/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"/>
      <c r="O182" s="4"/>
      <c r="P182" s="15"/>
    </row>
    <row r="183" spans="1:16" s="2" customFormat="1" ht="18.75" customHeight="1">
      <c r="A183" s="14"/>
      <c r="B183" s="3" t="s">
        <v>22</v>
      </c>
      <c r="C183" s="13"/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"/>
      <c r="O183" s="4"/>
      <c r="P183" s="15"/>
    </row>
    <row r="184" spans="1:16" s="2" customFormat="1" ht="18.75" customHeight="1">
      <c r="A184" s="14"/>
      <c r="B184" s="3" t="s">
        <v>23</v>
      </c>
      <c r="C184" s="13"/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"/>
      <c r="O184" s="4"/>
      <c r="P184" s="15"/>
    </row>
    <row r="185" spans="1:16" s="2" customFormat="1" ht="18.75" customHeight="1">
      <c r="A185" s="14"/>
      <c r="B185" s="3" t="s">
        <v>24</v>
      </c>
      <c r="C185" s="13"/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"/>
      <c r="O185" s="4"/>
      <c r="P185" s="15"/>
    </row>
    <row r="186" spans="1:16" s="2" customFormat="1" ht="33" customHeight="1">
      <c r="A186" s="14" t="s">
        <v>103</v>
      </c>
      <c r="B186" s="16" t="s">
        <v>104</v>
      </c>
      <c r="C186" s="13"/>
      <c r="D186" s="31">
        <f>SUM(D187:D190)</f>
        <v>82328.38690999999</v>
      </c>
      <c r="E186" s="31">
        <f aca="true" t="shared" si="76" ref="E186:M186">SUM(E187+E188+E189+E190)</f>
        <v>11078.8</v>
      </c>
      <c r="F186" s="31">
        <f t="shared" si="76"/>
        <v>8294.2</v>
      </c>
      <c r="G186" s="31">
        <f t="shared" si="76"/>
        <v>3456.48336</v>
      </c>
      <c r="H186" s="31">
        <f t="shared" si="76"/>
        <v>11123.18484</v>
      </c>
      <c r="I186" s="31">
        <f t="shared" si="76"/>
        <v>15709.9788</v>
      </c>
      <c r="J186" s="31">
        <f t="shared" si="76"/>
        <v>9846.10191</v>
      </c>
      <c r="K186" s="31">
        <f t="shared" si="76"/>
        <v>7565.942</v>
      </c>
      <c r="L186" s="31">
        <f t="shared" si="76"/>
        <v>7488.314</v>
      </c>
      <c r="M186" s="31">
        <f t="shared" si="76"/>
        <v>7765.382</v>
      </c>
      <c r="N186" s="3"/>
      <c r="O186" s="4"/>
      <c r="P186" s="15"/>
    </row>
    <row r="187" spans="1:15" s="2" customFormat="1" ht="20.25" customHeight="1">
      <c r="A187" s="14"/>
      <c r="B187" s="3" t="s">
        <v>21</v>
      </c>
      <c r="C187" s="13"/>
      <c r="D187" s="31">
        <f>SUM(D194+D199+D204)</f>
        <v>0</v>
      </c>
      <c r="E187" s="31">
        <f aca="true" t="shared" si="77" ref="E187:M187">SUM(E194++E199+E204)</f>
        <v>0</v>
      </c>
      <c r="F187" s="31">
        <f t="shared" si="77"/>
        <v>0</v>
      </c>
      <c r="G187" s="31">
        <f t="shared" si="77"/>
        <v>0</v>
      </c>
      <c r="H187" s="31">
        <f t="shared" si="77"/>
        <v>0</v>
      </c>
      <c r="I187" s="31">
        <f t="shared" si="77"/>
        <v>0</v>
      </c>
      <c r="J187" s="31">
        <f t="shared" si="77"/>
        <v>0</v>
      </c>
      <c r="K187" s="31">
        <f t="shared" si="77"/>
        <v>0</v>
      </c>
      <c r="L187" s="31">
        <f t="shared" si="77"/>
        <v>0</v>
      </c>
      <c r="M187" s="31">
        <f t="shared" si="77"/>
        <v>0</v>
      </c>
      <c r="N187" s="3"/>
      <c r="O187" s="4"/>
    </row>
    <row r="188" spans="1:15" s="2" customFormat="1" ht="20.25" customHeight="1">
      <c r="A188" s="14"/>
      <c r="B188" s="3" t="s">
        <v>22</v>
      </c>
      <c r="C188" s="13"/>
      <c r="D188" s="31">
        <f>SUM(D195+D200+D205)</f>
        <v>3664.2</v>
      </c>
      <c r="E188" s="31">
        <f>SUM(E195+E200+E205)</f>
        <v>3664.2</v>
      </c>
      <c r="F188" s="31">
        <f aca="true" t="shared" si="78" ref="F188:M188">SUM(F195++F200+F205)</f>
        <v>0</v>
      </c>
      <c r="G188" s="31">
        <f t="shared" si="78"/>
        <v>0</v>
      </c>
      <c r="H188" s="31">
        <f t="shared" si="78"/>
        <v>0</v>
      </c>
      <c r="I188" s="31">
        <f t="shared" si="78"/>
        <v>0</v>
      </c>
      <c r="J188" s="31">
        <f t="shared" si="78"/>
        <v>0</v>
      </c>
      <c r="K188" s="31">
        <f t="shared" si="78"/>
        <v>0</v>
      </c>
      <c r="L188" s="31">
        <f t="shared" si="78"/>
        <v>0</v>
      </c>
      <c r="M188" s="31">
        <f t="shared" si="78"/>
        <v>0</v>
      </c>
      <c r="N188" s="3"/>
      <c r="O188" s="4"/>
    </row>
    <row r="189" spans="1:15" s="2" customFormat="1" ht="20.25" customHeight="1">
      <c r="A189" s="14"/>
      <c r="B189" s="3" t="s">
        <v>23</v>
      </c>
      <c r="C189" s="13"/>
      <c r="D189" s="31">
        <f>SUM(D196+D201+D206)</f>
        <v>78664.18690999999</v>
      </c>
      <c r="E189" s="31">
        <f>SUM(E196+E201+E206)</f>
        <v>7414.599999999999</v>
      </c>
      <c r="F189" s="31">
        <f>SUM(F196+F201+F206)</f>
        <v>8294.2</v>
      </c>
      <c r="G189" s="31">
        <f>G196+G201</f>
        <v>3456.48336</v>
      </c>
      <c r="H189" s="31">
        <f aca="true" t="shared" si="79" ref="H189:M189">SUM(H196+H201+H206)</f>
        <v>11123.18484</v>
      </c>
      <c r="I189" s="31">
        <f t="shared" si="79"/>
        <v>15709.9788</v>
      </c>
      <c r="J189" s="31">
        <f t="shared" si="79"/>
        <v>9846.10191</v>
      </c>
      <c r="K189" s="31">
        <f t="shared" si="79"/>
        <v>7565.942</v>
      </c>
      <c r="L189" s="31">
        <f>SUM(L196+L201+L206)</f>
        <v>7488.314</v>
      </c>
      <c r="M189" s="31">
        <f t="shared" si="79"/>
        <v>7765.382</v>
      </c>
      <c r="N189" s="5"/>
      <c r="O189" s="4"/>
    </row>
    <row r="190" spans="1:15" s="2" customFormat="1" ht="15" customHeight="1">
      <c r="A190" s="14"/>
      <c r="B190" s="3" t="s">
        <v>24</v>
      </c>
      <c r="C190" s="13"/>
      <c r="D190" s="31">
        <f aca="true" t="shared" si="80" ref="D190:M190">SUM(D197++D202+D207)</f>
        <v>0</v>
      </c>
      <c r="E190" s="31">
        <f t="shared" si="80"/>
        <v>0</v>
      </c>
      <c r="F190" s="31">
        <f t="shared" si="80"/>
        <v>0</v>
      </c>
      <c r="G190" s="31">
        <f t="shared" si="80"/>
        <v>0</v>
      </c>
      <c r="H190" s="31">
        <f t="shared" si="80"/>
        <v>0</v>
      </c>
      <c r="I190" s="31">
        <f t="shared" si="80"/>
        <v>0</v>
      </c>
      <c r="J190" s="31">
        <f t="shared" si="80"/>
        <v>0</v>
      </c>
      <c r="K190" s="31">
        <f t="shared" si="80"/>
        <v>0</v>
      </c>
      <c r="L190" s="31">
        <f t="shared" si="80"/>
        <v>0</v>
      </c>
      <c r="M190" s="31">
        <f t="shared" si="80"/>
        <v>0</v>
      </c>
      <c r="N190" s="3"/>
      <c r="O190" s="4"/>
    </row>
    <row r="191" spans="1:15" s="2" customFormat="1" ht="15.75" customHeight="1">
      <c r="A191" s="18"/>
      <c r="B191" s="18"/>
      <c r="C191" s="43" t="s">
        <v>105</v>
      </c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"/>
    </row>
    <row r="192" spans="1:15" s="2" customFormat="1" ht="15.75" customHeight="1">
      <c r="A192" s="18"/>
      <c r="B192" s="18"/>
      <c r="C192" s="43" t="s">
        <v>106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"/>
    </row>
    <row r="193" spans="1:15" s="2" customFormat="1" ht="47.25" customHeight="1">
      <c r="A193" s="14" t="s">
        <v>107</v>
      </c>
      <c r="B193" s="28" t="s">
        <v>108</v>
      </c>
      <c r="C193" s="3" t="s">
        <v>62</v>
      </c>
      <c r="D193" s="31">
        <f aca="true" t="shared" si="81" ref="D193:M193">SUM(D194:D197)</f>
        <v>3856.3999999999996</v>
      </c>
      <c r="E193" s="31">
        <f t="shared" si="81"/>
        <v>3856.3999999999996</v>
      </c>
      <c r="F193" s="31">
        <f t="shared" si="81"/>
        <v>0</v>
      </c>
      <c r="G193" s="31">
        <f t="shared" si="81"/>
        <v>0</v>
      </c>
      <c r="H193" s="31">
        <f t="shared" si="81"/>
        <v>0</v>
      </c>
      <c r="I193" s="31">
        <f t="shared" si="81"/>
        <v>0</v>
      </c>
      <c r="J193" s="31">
        <f t="shared" si="81"/>
        <v>0</v>
      </c>
      <c r="K193" s="31">
        <f t="shared" si="81"/>
        <v>0</v>
      </c>
      <c r="L193" s="31">
        <f t="shared" si="81"/>
        <v>0</v>
      </c>
      <c r="M193" s="31">
        <f t="shared" si="81"/>
        <v>0</v>
      </c>
      <c r="N193" s="5"/>
      <c r="O193" s="4"/>
    </row>
    <row r="194" spans="1:15" s="2" customFormat="1" ht="15.75">
      <c r="A194" s="14"/>
      <c r="B194" s="3" t="s">
        <v>21</v>
      </c>
      <c r="C194" s="3"/>
      <c r="D194" s="31">
        <f>SUM(E194:M194)</f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5"/>
      <c r="O194" s="4"/>
    </row>
    <row r="195" spans="1:15" s="2" customFormat="1" ht="15.75">
      <c r="A195" s="14"/>
      <c r="B195" s="3" t="s">
        <v>22</v>
      </c>
      <c r="C195" s="3"/>
      <c r="D195" s="31">
        <f>SUM(E195:M195)</f>
        <v>3664.2</v>
      </c>
      <c r="E195" s="31">
        <v>3664.2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5"/>
      <c r="O195" s="4"/>
    </row>
    <row r="196" spans="1:15" s="2" customFormat="1" ht="15.75">
      <c r="A196" s="14"/>
      <c r="B196" s="3" t="s">
        <v>23</v>
      </c>
      <c r="C196" s="3"/>
      <c r="D196" s="31">
        <f>SUM(E196:M196)</f>
        <v>192.2</v>
      </c>
      <c r="E196" s="31">
        <v>192.2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5"/>
      <c r="O196" s="4"/>
    </row>
    <row r="197" spans="1:15" s="2" customFormat="1" ht="15.75">
      <c r="A197" s="14"/>
      <c r="B197" s="3" t="s">
        <v>24</v>
      </c>
      <c r="C197" s="3"/>
      <c r="D197" s="31">
        <f>SUM(E197:M197)</f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5"/>
      <c r="O197" s="4"/>
    </row>
    <row r="198" spans="1:15" s="2" customFormat="1" ht="63.75" customHeight="1">
      <c r="A198" s="14" t="s">
        <v>109</v>
      </c>
      <c r="B198" s="19" t="s">
        <v>110</v>
      </c>
      <c r="C198" s="3" t="s">
        <v>97</v>
      </c>
      <c r="D198" s="31">
        <f aca="true" t="shared" si="82" ref="D198:M198">SUM(D199:D202)</f>
        <v>52443.01442</v>
      </c>
      <c r="E198" s="31">
        <f t="shared" si="82"/>
        <v>1914</v>
      </c>
      <c r="F198" s="31">
        <f t="shared" si="82"/>
        <v>6519.7</v>
      </c>
      <c r="G198" s="31">
        <f t="shared" si="82"/>
        <v>3456.48336</v>
      </c>
      <c r="H198" s="31">
        <f t="shared" si="82"/>
        <v>7082.58486</v>
      </c>
      <c r="I198" s="31">
        <f t="shared" si="82"/>
        <v>5495.58083</v>
      </c>
      <c r="J198" s="31">
        <f t="shared" si="82"/>
        <v>5155.02737</v>
      </c>
      <c r="K198" s="31">
        <f t="shared" si="82"/>
        <v>7565.942</v>
      </c>
      <c r="L198" s="31">
        <f t="shared" si="82"/>
        <v>7488.314</v>
      </c>
      <c r="M198" s="31">
        <f t="shared" si="82"/>
        <v>7765.382</v>
      </c>
      <c r="N198" s="3" t="s">
        <v>111</v>
      </c>
      <c r="O198" s="4"/>
    </row>
    <row r="199" spans="1:15" s="2" customFormat="1" ht="15.75">
      <c r="A199" s="18"/>
      <c r="B199" s="12" t="s">
        <v>21</v>
      </c>
      <c r="C199" s="13"/>
      <c r="D199" s="31">
        <f>SUM(E199:M199)</f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"/>
      <c r="O199" s="4"/>
    </row>
    <row r="200" spans="1:15" s="2" customFormat="1" ht="15.75">
      <c r="A200" s="18"/>
      <c r="B200" s="12" t="s">
        <v>22</v>
      </c>
      <c r="C200" s="13"/>
      <c r="D200" s="31">
        <f>SUM(E200:M200)</f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"/>
      <c r="O200" s="4"/>
    </row>
    <row r="201" spans="1:15" s="2" customFormat="1" ht="15.75">
      <c r="A201" s="18"/>
      <c r="B201" s="12" t="s">
        <v>23</v>
      </c>
      <c r="C201" s="13"/>
      <c r="D201" s="31">
        <f>SUM(E201:M201)</f>
        <v>52443.01442</v>
      </c>
      <c r="E201" s="31">
        <v>1914</v>
      </c>
      <c r="F201" s="31">
        <v>6519.7</v>
      </c>
      <c r="G201" s="31">
        <v>3456.48336</v>
      </c>
      <c r="H201" s="31">
        <v>7082.58486</v>
      </c>
      <c r="I201" s="31">
        <v>5495.58083</v>
      </c>
      <c r="J201" s="31">
        <v>5155.02737</v>
      </c>
      <c r="K201" s="31">
        <v>7565.942</v>
      </c>
      <c r="L201" s="31">
        <v>7488.314</v>
      </c>
      <c r="M201" s="31">
        <v>7765.382</v>
      </c>
      <c r="N201" s="5"/>
      <c r="O201" s="4"/>
    </row>
    <row r="202" spans="1:15" s="2" customFormat="1" ht="17.25" customHeight="1">
      <c r="A202" s="18"/>
      <c r="B202" s="12" t="s">
        <v>24</v>
      </c>
      <c r="C202" s="13"/>
      <c r="D202" s="31">
        <f>SUM(E202:M202)</f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"/>
      <c r="O202" s="4"/>
    </row>
    <row r="203" spans="1:15" s="2" customFormat="1" ht="47.25">
      <c r="A203" s="22" t="s">
        <v>112</v>
      </c>
      <c r="B203" s="29" t="s">
        <v>113</v>
      </c>
      <c r="C203" s="3" t="s">
        <v>62</v>
      </c>
      <c r="D203" s="51">
        <f aca="true" t="shared" si="83" ref="D203:M203">SUM(D204:D207)</f>
        <v>26028.97249</v>
      </c>
      <c r="E203" s="51">
        <f t="shared" si="83"/>
        <v>5308.4</v>
      </c>
      <c r="F203" s="51">
        <f t="shared" si="83"/>
        <v>1774.5</v>
      </c>
      <c r="G203" s="51">
        <f t="shared" si="83"/>
        <v>0</v>
      </c>
      <c r="H203" s="51">
        <f t="shared" si="83"/>
        <v>4040.59998</v>
      </c>
      <c r="I203" s="51">
        <f t="shared" si="83"/>
        <v>10214.39797</v>
      </c>
      <c r="J203" s="51">
        <f t="shared" si="83"/>
        <v>4691.07454</v>
      </c>
      <c r="K203" s="51">
        <f t="shared" si="83"/>
        <v>0</v>
      </c>
      <c r="L203" s="51">
        <f t="shared" si="83"/>
        <v>0</v>
      </c>
      <c r="M203" s="51">
        <f t="shared" si="83"/>
        <v>0</v>
      </c>
      <c r="N203" s="22" t="s">
        <v>114</v>
      </c>
      <c r="O203" s="4"/>
    </row>
    <row r="204" spans="1:15" s="2" customFormat="1" ht="15.75">
      <c r="A204" s="13"/>
      <c r="B204" s="12" t="s">
        <v>21</v>
      </c>
      <c r="C204" s="13"/>
      <c r="D204" s="51">
        <f>SUM(E204:M204)</f>
        <v>0</v>
      </c>
      <c r="E204" s="51">
        <v>0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13"/>
      <c r="O204" s="4"/>
    </row>
    <row r="205" spans="1:15" s="2" customFormat="1" ht="15.75">
      <c r="A205" s="13"/>
      <c r="B205" s="12" t="s">
        <v>22</v>
      </c>
      <c r="C205" s="13"/>
      <c r="D205" s="51">
        <f>SUM(E205:M205)</f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0</v>
      </c>
      <c r="N205" s="13"/>
      <c r="O205" s="4"/>
    </row>
    <row r="206" spans="1:15" s="2" customFormat="1" ht="15.75">
      <c r="A206" s="13"/>
      <c r="B206" s="12" t="s">
        <v>23</v>
      </c>
      <c r="C206" s="13"/>
      <c r="D206" s="51">
        <f>SUM(E206:M206)</f>
        <v>26028.97249</v>
      </c>
      <c r="E206" s="51">
        <v>5308.4</v>
      </c>
      <c r="F206" s="51">
        <v>1774.5</v>
      </c>
      <c r="G206" s="51">
        <v>0</v>
      </c>
      <c r="H206" s="51">
        <v>4040.59998</v>
      </c>
      <c r="I206" s="51">
        <v>10214.39797</v>
      </c>
      <c r="J206" s="51">
        <v>4691.07454</v>
      </c>
      <c r="K206" s="51">
        <v>0</v>
      </c>
      <c r="L206" s="51">
        <v>0</v>
      </c>
      <c r="M206" s="51">
        <v>0</v>
      </c>
      <c r="N206" s="30"/>
      <c r="O206" s="4"/>
    </row>
    <row r="207" spans="1:15" s="2" customFormat="1" ht="14.25" customHeight="1">
      <c r="A207" s="13"/>
      <c r="B207" s="12" t="s">
        <v>24</v>
      </c>
      <c r="C207" s="13"/>
      <c r="D207" s="51">
        <f>SUM(E207:M207)</f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0</v>
      </c>
      <c r="N207" s="13"/>
      <c r="O207" s="4"/>
    </row>
    <row r="208" spans="1:15" s="2" customFormat="1" ht="131.25" customHeight="1">
      <c r="A208" s="36" t="s">
        <v>115</v>
      </c>
      <c r="B208" s="37" t="s">
        <v>116</v>
      </c>
      <c r="C208" s="38"/>
      <c r="D208" s="39">
        <f>SUM(D209:D212)</f>
        <v>14329.4</v>
      </c>
      <c r="E208" s="39">
        <f aca="true" t="shared" si="84" ref="E208:M208">SUM(E213+E230+E235)</f>
        <v>0</v>
      </c>
      <c r="F208" s="39">
        <f t="shared" si="84"/>
        <v>0</v>
      </c>
      <c r="G208" s="39">
        <f t="shared" si="84"/>
        <v>0</v>
      </c>
      <c r="H208" s="39">
        <f t="shared" si="84"/>
        <v>14329.4</v>
      </c>
      <c r="I208" s="39">
        <f t="shared" si="84"/>
        <v>0</v>
      </c>
      <c r="J208" s="39">
        <f t="shared" si="84"/>
        <v>0</v>
      </c>
      <c r="K208" s="39">
        <f t="shared" si="84"/>
        <v>0</v>
      </c>
      <c r="L208" s="39">
        <f t="shared" si="84"/>
        <v>0</v>
      </c>
      <c r="M208" s="39">
        <f t="shared" si="84"/>
        <v>0</v>
      </c>
      <c r="N208" s="3"/>
      <c r="O208" s="6"/>
    </row>
    <row r="209" spans="1:15" s="2" customFormat="1" ht="21" customHeight="1">
      <c r="A209" s="14"/>
      <c r="B209" s="3" t="s">
        <v>21</v>
      </c>
      <c r="C209" s="13"/>
      <c r="D209" s="31">
        <f>SUM(D214+D231+D236)</f>
        <v>0</v>
      </c>
      <c r="E209" s="31">
        <f aca="true" t="shared" si="85" ref="E209:M209">SUM(E214+E231+E236)</f>
        <v>0</v>
      </c>
      <c r="F209" s="31">
        <f t="shared" si="85"/>
        <v>0</v>
      </c>
      <c r="G209" s="31">
        <f t="shared" si="85"/>
        <v>0</v>
      </c>
      <c r="H209" s="31">
        <f t="shared" si="85"/>
        <v>0</v>
      </c>
      <c r="I209" s="31">
        <f t="shared" si="85"/>
        <v>0</v>
      </c>
      <c r="J209" s="31">
        <f t="shared" si="85"/>
        <v>0</v>
      </c>
      <c r="K209" s="31">
        <f t="shared" si="85"/>
        <v>0</v>
      </c>
      <c r="L209" s="31">
        <f t="shared" si="85"/>
        <v>0</v>
      </c>
      <c r="M209" s="31">
        <f t="shared" si="85"/>
        <v>0</v>
      </c>
      <c r="N209" s="3"/>
      <c r="O209" s="6"/>
    </row>
    <row r="210" spans="1:15" s="2" customFormat="1" ht="17.25" customHeight="1">
      <c r="A210" s="14"/>
      <c r="B210" s="3" t="s">
        <v>22</v>
      </c>
      <c r="C210" s="13"/>
      <c r="D210" s="31">
        <f>SUM(D215+D232+D237)</f>
        <v>13299.6</v>
      </c>
      <c r="E210" s="31">
        <f aca="true" t="shared" si="86" ref="E210:M210">SUM(E215+E232+E237)</f>
        <v>0</v>
      </c>
      <c r="F210" s="31">
        <f t="shared" si="86"/>
        <v>0</v>
      </c>
      <c r="G210" s="31">
        <f t="shared" si="86"/>
        <v>0</v>
      </c>
      <c r="H210" s="31">
        <f t="shared" si="86"/>
        <v>13299.6</v>
      </c>
      <c r="I210" s="31">
        <f t="shared" si="86"/>
        <v>0</v>
      </c>
      <c r="J210" s="31">
        <f t="shared" si="86"/>
        <v>0</v>
      </c>
      <c r="K210" s="31">
        <f t="shared" si="86"/>
        <v>0</v>
      </c>
      <c r="L210" s="31">
        <f t="shared" si="86"/>
        <v>0</v>
      </c>
      <c r="M210" s="31">
        <f t="shared" si="86"/>
        <v>0</v>
      </c>
      <c r="N210" s="3"/>
      <c r="O210" s="6"/>
    </row>
    <row r="211" spans="1:15" s="2" customFormat="1" ht="17.25" customHeight="1">
      <c r="A211" s="14"/>
      <c r="B211" s="3" t="s">
        <v>23</v>
      </c>
      <c r="C211" s="13"/>
      <c r="D211" s="31">
        <f>SUM(D216+D233+D238)</f>
        <v>1029.8</v>
      </c>
      <c r="E211" s="31">
        <f aca="true" t="shared" si="87" ref="E211:G212">SUM(E216+E233+E238)</f>
        <v>0</v>
      </c>
      <c r="F211" s="31">
        <f t="shared" si="87"/>
        <v>0</v>
      </c>
      <c r="G211" s="31">
        <f t="shared" si="87"/>
        <v>0</v>
      </c>
      <c r="H211" s="31">
        <f>H216+H233+H238</f>
        <v>1029.8</v>
      </c>
      <c r="I211" s="31">
        <f aca="true" t="shared" si="88" ref="I211:M212">SUM(I216+I233+I238)</f>
        <v>0</v>
      </c>
      <c r="J211" s="31">
        <f t="shared" si="88"/>
        <v>0</v>
      </c>
      <c r="K211" s="31">
        <f t="shared" si="88"/>
        <v>0</v>
      </c>
      <c r="L211" s="31">
        <f t="shared" si="88"/>
        <v>0</v>
      </c>
      <c r="M211" s="31">
        <f t="shared" si="88"/>
        <v>0</v>
      </c>
      <c r="N211" s="3"/>
      <c r="O211" s="6"/>
    </row>
    <row r="212" spans="1:15" s="2" customFormat="1" ht="15.75" customHeight="1">
      <c r="A212" s="14"/>
      <c r="B212" s="3" t="s">
        <v>24</v>
      </c>
      <c r="C212" s="13"/>
      <c r="D212" s="31">
        <f>SUM(D217+D234+D239)</f>
        <v>0</v>
      </c>
      <c r="E212" s="31">
        <f t="shared" si="87"/>
        <v>0</v>
      </c>
      <c r="F212" s="31">
        <f t="shared" si="87"/>
        <v>0</v>
      </c>
      <c r="G212" s="31">
        <f t="shared" si="87"/>
        <v>0</v>
      </c>
      <c r="H212" s="31">
        <f>SUM(H217+H234+H239)</f>
        <v>0</v>
      </c>
      <c r="I212" s="31">
        <f t="shared" si="88"/>
        <v>0</v>
      </c>
      <c r="J212" s="31">
        <f t="shared" si="88"/>
        <v>0</v>
      </c>
      <c r="K212" s="31">
        <f t="shared" si="88"/>
        <v>0</v>
      </c>
      <c r="L212" s="31">
        <f t="shared" si="88"/>
        <v>0</v>
      </c>
      <c r="M212" s="31">
        <f t="shared" si="88"/>
        <v>0</v>
      </c>
      <c r="N212" s="3"/>
      <c r="O212" s="6"/>
    </row>
    <row r="213" spans="1:15" s="2" customFormat="1" ht="39" customHeight="1">
      <c r="A213" s="14" t="s">
        <v>117</v>
      </c>
      <c r="B213" s="16" t="s">
        <v>34</v>
      </c>
      <c r="C213" s="13"/>
      <c r="D213" s="31">
        <f>SUM(D214:D217)</f>
        <v>14329.4</v>
      </c>
      <c r="E213" s="31">
        <f>SUM(E214:E217)</f>
        <v>0</v>
      </c>
      <c r="F213" s="31">
        <f>SUM(F214:F217)</f>
        <v>0</v>
      </c>
      <c r="G213" s="31">
        <f>SUM(G214:G217)</f>
        <v>0</v>
      </c>
      <c r="H213" s="31">
        <f>H214+H215+H216+H217</f>
        <v>14329.4</v>
      </c>
      <c r="I213" s="31">
        <f>SUM(I214:I217)</f>
        <v>0</v>
      </c>
      <c r="J213" s="31">
        <f>SUM(J214:J217)</f>
        <v>0</v>
      </c>
      <c r="K213" s="31">
        <f>SUM(K214:K217)</f>
        <v>0</v>
      </c>
      <c r="L213" s="31">
        <f>SUM(L214:L217)</f>
        <v>0</v>
      </c>
      <c r="M213" s="31">
        <f>SUM(M214:M217)</f>
        <v>0</v>
      </c>
      <c r="N213" s="3"/>
      <c r="O213" s="6"/>
    </row>
    <row r="214" spans="1:15" s="2" customFormat="1" ht="19.5" customHeight="1">
      <c r="A214" s="14"/>
      <c r="B214" s="3" t="s">
        <v>21</v>
      </c>
      <c r="C214" s="13"/>
      <c r="D214" s="31">
        <f aca="true" t="shared" si="89" ref="D214:M214">SUM(D221+D226)</f>
        <v>0</v>
      </c>
      <c r="E214" s="31">
        <f t="shared" si="89"/>
        <v>0</v>
      </c>
      <c r="F214" s="31">
        <f t="shared" si="89"/>
        <v>0</v>
      </c>
      <c r="G214" s="31">
        <f t="shared" si="89"/>
        <v>0</v>
      </c>
      <c r="H214" s="31">
        <f t="shared" si="89"/>
        <v>0</v>
      </c>
      <c r="I214" s="31">
        <f t="shared" si="89"/>
        <v>0</v>
      </c>
      <c r="J214" s="31">
        <f t="shared" si="89"/>
        <v>0</v>
      </c>
      <c r="K214" s="31">
        <f t="shared" si="89"/>
        <v>0</v>
      </c>
      <c r="L214" s="31">
        <f t="shared" si="89"/>
        <v>0</v>
      </c>
      <c r="M214" s="31">
        <f t="shared" si="89"/>
        <v>0</v>
      </c>
      <c r="N214" s="3"/>
      <c r="O214" s="6"/>
    </row>
    <row r="215" spans="1:15" s="2" customFormat="1" ht="15.75">
      <c r="A215" s="14"/>
      <c r="B215" s="3" t="s">
        <v>22</v>
      </c>
      <c r="C215" s="13"/>
      <c r="D215" s="31">
        <f aca="true" t="shared" si="90" ref="D215:M215">SUM(D222+D227)</f>
        <v>13299.6</v>
      </c>
      <c r="E215" s="31">
        <f t="shared" si="90"/>
        <v>0</v>
      </c>
      <c r="F215" s="31">
        <f t="shared" si="90"/>
        <v>0</v>
      </c>
      <c r="G215" s="31">
        <f t="shared" si="90"/>
        <v>0</v>
      </c>
      <c r="H215" s="31">
        <f t="shared" si="90"/>
        <v>13299.6</v>
      </c>
      <c r="I215" s="31">
        <f t="shared" si="90"/>
        <v>0</v>
      </c>
      <c r="J215" s="31">
        <f t="shared" si="90"/>
        <v>0</v>
      </c>
      <c r="K215" s="31">
        <f t="shared" si="90"/>
        <v>0</v>
      </c>
      <c r="L215" s="31">
        <f t="shared" si="90"/>
        <v>0</v>
      </c>
      <c r="M215" s="31">
        <f t="shared" si="90"/>
        <v>0</v>
      </c>
      <c r="N215" s="3"/>
      <c r="O215" s="6"/>
    </row>
    <row r="216" spans="1:15" s="2" customFormat="1" ht="15.75">
      <c r="A216" s="14"/>
      <c r="B216" s="3" t="s">
        <v>23</v>
      </c>
      <c r="C216" s="13"/>
      <c r="D216" s="31">
        <f aca="true" t="shared" si="91" ref="D216:M216">SUM(D223+D228)</f>
        <v>1029.8</v>
      </c>
      <c r="E216" s="31">
        <f t="shared" si="91"/>
        <v>0</v>
      </c>
      <c r="F216" s="31">
        <f t="shared" si="91"/>
        <v>0</v>
      </c>
      <c r="G216" s="31">
        <f t="shared" si="91"/>
        <v>0</v>
      </c>
      <c r="H216" s="31">
        <f t="shared" si="91"/>
        <v>1029.8</v>
      </c>
      <c r="I216" s="31">
        <f t="shared" si="91"/>
        <v>0</v>
      </c>
      <c r="J216" s="31">
        <f t="shared" si="91"/>
        <v>0</v>
      </c>
      <c r="K216" s="31">
        <f t="shared" si="91"/>
        <v>0</v>
      </c>
      <c r="L216" s="31">
        <f t="shared" si="91"/>
        <v>0</v>
      </c>
      <c r="M216" s="31">
        <f t="shared" si="91"/>
        <v>0</v>
      </c>
      <c r="N216" s="3"/>
      <c r="O216" s="6"/>
    </row>
    <row r="217" spans="1:15" s="2" customFormat="1" ht="15.75">
      <c r="A217" s="14"/>
      <c r="B217" s="3" t="s">
        <v>24</v>
      </c>
      <c r="C217" s="13"/>
      <c r="D217" s="31">
        <f aca="true" t="shared" si="92" ref="D217:M217">SUM(D224+D229)</f>
        <v>0</v>
      </c>
      <c r="E217" s="31">
        <f t="shared" si="92"/>
        <v>0</v>
      </c>
      <c r="F217" s="31">
        <f t="shared" si="92"/>
        <v>0</v>
      </c>
      <c r="G217" s="31">
        <f t="shared" si="92"/>
        <v>0</v>
      </c>
      <c r="H217" s="31">
        <f t="shared" si="92"/>
        <v>0</v>
      </c>
      <c r="I217" s="31">
        <f t="shared" si="92"/>
        <v>0</v>
      </c>
      <c r="J217" s="31">
        <f t="shared" si="92"/>
        <v>0</v>
      </c>
      <c r="K217" s="31">
        <f t="shared" si="92"/>
        <v>0</v>
      </c>
      <c r="L217" s="31">
        <f t="shared" si="92"/>
        <v>0</v>
      </c>
      <c r="M217" s="31">
        <f t="shared" si="92"/>
        <v>0</v>
      </c>
      <c r="N217" s="3"/>
      <c r="O217" s="6"/>
    </row>
    <row r="218" spans="1:14" s="2" customFormat="1" ht="16.5" customHeight="1">
      <c r="A218" s="18"/>
      <c r="B218" s="18"/>
      <c r="C218" s="43" t="s">
        <v>118</v>
      </c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1:14" s="2" customFormat="1" ht="35.25" customHeight="1">
      <c r="A219" s="18"/>
      <c r="B219" s="18"/>
      <c r="C219" s="43" t="s">
        <v>119</v>
      </c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1:14" s="2" customFormat="1" ht="63">
      <c r="A220" s="14" t="s">
        <v>120</v>
      </c>
      <c r="B220" s="28" t="s">
        <v>121</v>
      </c>
      <c r="C220" s="3" t="s">
        <v>62</v>
      </c>
      <c r="D220" s="5">
        <f aca="true" t="shared" si="93" ref="D220:M220">SUM(D221:D224)</f>
        <v>14329.4</v>
      </c>
      <c r="E220" s="5">
        <f t="shared" si="93"/>
        <v>0</v>
      </c>
      <c r="F220" s="5">
        <f t="shared" si="93"/>
        <v>0</v>
      </c>
      <c r="G220" s="5">
        <f t="shared" si="93"/>
        <v>0</v>
      </c>
      <c r="H220" s="5">
        <f t="shared" si="93"/>
        <v>14329.4</v>
      </c>
      <c r="I220" s="5">
        <f t="shared" si="93"/>
        <v>0</v>
      </c>
      <c r="J220" s="5">
        <f t="shared" si="93"/>
        <v>0</v>
      </c>
      <c r="K220" s="5">
        <f t="shared" si="93"/>
        <v>0</v>
      </c>
      <c r="L220" s="5">
        <f t="shared" si="93"/>
        <v>0</v>
      </c>
      <c r="M220" s="5">
        <f t="shared" si="93"/>
        <v>0</v>
      </c>
      <c r="N220" s="5"/>
    </row>
    <row r="221" spans="1:14" s="2" customFormat="1" ht="15.75">
      <c r="A221" s="14"/>
      <c r="B221" s="3" t="s">
        <v>21</v>
      </c>
      <c r="C221" s="3"/>
      <c r="D221" s="5">
        <f>SUM(E221:M221)</f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/>
    </row>
    <row r="222" spans="1:14" s="2" customFormat="1" ht="15.75">
      <c r="A222" s="14"/>
      <c r="B222" s="3" t="s">
        <v>22</v>
      </c>
      <c r="C222" s="3"/>
      <c r="D222" s="5">
        <f>SUM(E222:M222)</f>
        <v>13299.6</v>
      </c>
      <c r="E222" s="5">
        <v>0</v>
      </c>
      <c r="F222" s="5">
        <v>0</v>
      </c>
      <c r="G222" s="5">
        <v>0</v>
      </c>
      <c r="H222" s="5">
        <v>13299.6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/>
    </row>
    <row r="223" spans="1:14" s="2" customFormat="1" ht="15.75">
      <c r="A223" s="14"/>
      <c r="B223" s="3" t="s">
        <v>23</v>
      </c>
      <c r="C223" s="3"/>
      <c r="D223" s="5">
        <f>SUM(E223:M223)</f>
        <v>1029.8</v>
      </c>
      <c r="E223" s="5">
        <v>0</v>
      </c>
      <c r="F223" s="5">
        <v>0</v>
      </c>
      <c r="G223" s="5">
        <v>0</v>
      </c>
      <c r="H223" s="5">
        <v>1029.8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/>
    </row>
    <row r="224" spans="1:14" s="2" customFormat="1" ht="15.75">
      <c r="A224" s="14"/>
      <c r="B224" s="3" t="s">
        <v>24</v>
      </c>
      <c r="C224" s="3"/>
      <c r="D224" s="5">
        <f>SUM(E224:M224)</f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/>
    </row>
    <row r="225" spans="1:14" s="2" customFormat="1" ht="47.25">
      <c r="A225" s="14" t="s">
        <v>122</v>
      </c>
      <c r="B225" s="16" t="s">
        <v>123</v>
      </c>
      <c r="C225" s="3" t="s">
        <v>62</v>
      </c>
      <c r="D225" s="5">
        <f aca="true" t="shared" si="94" ref="D225:M225">SUM(D226:D229)</f>
        <v>0</v>
      </c>
      <c r="E225" s="5">
        <f t="shared" si="94"/>
        <v>0</v>
      </c>
      <c r="F225" s="5">
        <f t="shared" si="94"/>
        <v>0</v>
      </c>
      <c r="G225" s="5">
        <f t="shared" si="94"/>
        <v>0</v>
      </c>
      <c r="H225" s="5">
        <f t="shared" si="94"/>
        <v>0</v>
      </c>
      <c r="I225" s="5">
        <f t="shared" si="94"/>
        <v>0</v>
      </c>
      <c r="J225" s="5">
        <f t="shared" si="94"/>
        <v>0</v>
      </c>
      <c r="K225" s="5">
        <f t="shared" si="94"/>
        <v>0</v>
      </c>
      <c r="L225" s="5">
        <f t="shared" si="94"/>
        <v>0</v>
      </c>
      <c r="M225" s="5">
        <f t="shared" si="94"/>
        <v>0</v>
      </c>
      <c r="N225" s="3"/>
    </row>
    <row r="226" spans="1:14" s="2" customFormat="1" ht="15.75">
      <c r="A226" s="18"/>
      <c r="B226" s="12" t="s">
        <v>21</v>
      </c>
      <c r="C226" s="13"/>
      <c r="D226" s="5">
        <f>SUM(E226:M226)</f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3"/>
    </row>
    <row r="227" spans="1:14" s="2" customFormat="1" ht="15.75">
      <c r="A227" s="18"/>
      <c r="B227" s="12" t="s">
        <v>22</v>
      </c>
      <c r="C227" s="13"/>
      <c r="D227" s="5">
        <f>SUM(E227:M227)</f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3"/>
    </row>
    <row r="228" spans="1:14" s="2" customFormat="1" ht="15.75">
      <c r="A228" s="18"/>
      <c r="B228" s="12" t="s">
        <v>23</v>
      </c>
      <c r="C228" s="13"/>
      <c r="D228" s="5">
        <f>SUM(E228:M228)</f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/>
    </row>
    <row r="229" spans="1:14" s="2" customFormat="1" ht="15.75">
      <c r="A229" s="18"/>
      <c r="B229" s="12" t="s">
        <v>24</v>
      </c>
      <c r="C229" s="13"/>
      <c r="D229" s="5">
        <f>SUM(E229:M229)</f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3"/>
    </row>
    <row r="230" spans="1:15" s="2" customFormat="1" ht="63.75" customHeight="1">
      <c r="A230" s="14" t="s">
        <v>124</v>
      </c>
      <c r="B230" s="16" t="s">
        <v>36</v>
      </c>
      <c r="C230" s="13"/>
      <c r="D230" s="5">
        <f aca="true" t="shared" si="95" ref="D230:M230">SUM(D231+D232+D233+D234)</f>
        <v>0</v>
      </c>
      <c r="E230" s="5">
        <f t="shared" si="95"/>
        <v>0</v>
      </c>
      <c r="F230" s="5">
        <f t="shared" si="95"/>
        <v>0</v>
      </c>
      <c r="G230" s="5">
        <f t="shared" si="95"/>
        <v>0</v>
      </c>
      <c r="H230" s="5">
        <f t="shared" si="95"/>
        <v>0</v>
      </c>
      <c r="I230" s="5">
        <f t="shared" si="95"/>
        <v>0</v>
      </c>
      <c r="J230" s="5">
        <f t="shared" si="95"/>
        <v>0</v>
      </c>
      <c r="K230" s="5">
        <f t="shared" si="95"/>
        <v>0</v>
      </c>
      <c r="L230" s="5">
        <f t="shared" si="95"/>
        <v>0</v>
      </c>
      <c r="M230" s="5">
        <f t="shared" si="95"/>
        <v>0</v>
      </c>
      <c r="N230" s="3"/>
      <c r="O230" s="6"/>
    </row>
    <row r="231" spans="1:15" s="2" customFormat="1" ht="20.25" customHeight="1">
      <c r="A231" s="14"/>
      <c r="B231" s="3" t="s">
        <v>21</v>
      </c>
      <c r="C231" s="13"/>
      <c r="D231" s="5">
        <f>SUM(E231:M232)</f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3"/>
      <c r="O231" s="6"/>
    </row>
    <row r="232" spans="1:15" s="2" customFormat="1" ht="15.75">
      <c r="A232" s="14"/>
      <c r="B232" s="3" t="s">
        <v>22</v>
      </c>
      <c r="C232" s="13"/>
      <c r="D232" s="5">
        <f>SUM(E232:M233)</f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3"/>
      <c r="O232" s="6"/>
    </row>
    <row r="233" spans="1:15" s="2" customFormat="1" ht="15.75">
      <c r="A233" s="14"/>
      <c r="B233" s="3" t="s">
        <v>23</v>
      </c>
      <c r="C233" s="13"/>
      <c r="D233" s="5">
        <f>SUM(E233:M234)</f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3"/>
      <c r="O233" s="6"/>
    </row>
    <row r="234" spans="1:15" s="2" customFormat="1" ht="15.75">
      <c r="A234" s="14"/>
      <c r="B234" s="3" t="s">
        <v>24</v>
      </c>
      <c r="C234" s="13"/>
      <c r="D234" s="5">
        <f>SUM(E234:M235)</f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3"/>
      <c r="O234" s="6"/>
    </row>
    <row r="235" spans="1:15" s="2" customFormat="1" ht="31.5">
      <c r="A235" s="14" t="s">
        <v>125</v>
      </c>
      <c r="B235" s="16" t="s">
        <v>104</v>
      </c>
      <c r="C235" s="13"/>
      <c r="D235" s="5">
        <f aca="true" t="shared" si="96" ref="D235:M235">D236+D237+D238+D239</f>
        <v>0</v>
      </c>
      <c r="E235" s="5">
        <f t="shared" si="96"/>
        <v>0</v>
      </c>
      <c r="F235" s="5">
        <f t="shared" si="96"/>
        <v>0</v>
      </c>
      <c r="G235" s="5">
        <f t="shared" si="96"/>
        <v>0</v>
      </c>
      <c r="H235" s="5">
        <f t="shared" si="96"/>
        <v>0</v>
      </c>
      <c r="I235" s="5">
        <f t="shared" si="96"/>
        <v>0</v>
      </c>
      <c r="J235" s="5">
        <f t="shared" si="96"/>
        <v>0</v>
      </c>
      <c r="K235" s="5">
        <f t="shared" si="96"/>
        <v>0</v>
      </c>
      <c r="L235" s="5">
        <f t="shared" si="96"/>
        <v>0</v>
      </c>
      <c r="M235" s="5">
        <f t="shared" si="96"/>
        <v>0</v>
      </c>
      <c r="N235" s="3"/>
      <c r="O235" s="6"/>
    </row>
    <row r="236" spans="1:14" s="2" customFormat="1" ht="15.75">
      <c r="A236" s="14"/>
      <c r="B236" s="3" t="s">
        <v>21</v>
      </c>
      <c r="C236" s="13"/>
      <c r="D236" s="5">
        <f>SUM(E236:M236)</f>
        <v>0</v>
      </c>
      <c r="E236" s="5">
        <f aca="true" t="shared" si="97" ref="E236:G239">E221+E226</f>
        <v>0</v>
      </c>
      <c r="F236" s="5">
        <f t="shared" si="97"/>
        <v>0</v>
      </c>
      <c r="G236" s="5">
        <f t="shared" si="97"/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3"/>
    </row>
    <row r="237" spans="1:14" s="2" customFormat="1" ht="15.75">
      <c r="A237" s="14"/>
      <c r="B237" s="3" t="s">
        <v>22</v>
      </c>
      <c r="C237" s="13"/>
      <c r="D237" s="5">
        <f>SUM(E237:M237)</f>
        <v>0</v>
      </c>
      <c r="E237" s="5">
        <f t="shared" si="97"/>
        <v>0</v>
      </c>
      <c r="F237" s="5">
        <f t="shared" si="97"/>
        <v>0</v>
      </c>
      <c r="G237" s="5">
        <f t="shared" si="97"/>
        <v>0</v>
      </c>
      <c r="H237" s="5">
        <v>0</v>
      </c>
      <c r="I237" s="5">
        <f aca="true" t="shared" si="98" ref="I237:M238">I222+I227</f>
        <v>0</v>
      </c>
      <c r="J237" s="5">
        <f t="shared" si="98"/>
        <v>0</v>
      </c>
      <c r="K237" s="5">
        <f t="shared" si="98"/>
        <v>0</v>
      </c>
      <c r="L237" s="5">
        <f t="shared" si="98"/>
        <v>0</v>
      </c>
      <c r="M237" s="5">
        <f t="shared" si="98"/>
        <v>0</v>
      </c>
      <c r="N237" s="3"/>
    </row>
    <row r="238" spans="1:14" s="2" customFormat="1" ht="15.75">
      <c r="A238" s="14"/>
      <c r="B238" s="3" t="s">
        <v>23</v>
      </c>
      <c r="C238" s="13"/>
      <c r="D238" s="5">
        <f>SUM(E238:M238)</f>
        <v>0</v>
      </c>
      <c r="E238" s="5">
        <f t="shared" si="97"/>
        <v>0</v>
      </c>
      <c r="F238" s="5">
        <f t="shared" si="97"/>
        <v>0</v>
      </c>
      <c r="G238" s="5">
        <f t="shared" si="97"/>
        <v>0</v>
      </c>
      <c r="H238" s="5">
        <v>0</v>
      </c>
      <c r="I238" s="5">
        <f t="shared" si="98"/>
        <v>0</v>
      </c>
      <c r="J238" s="5">
        <f t="shared" si="98"/>
        <v>0</v>
      </c>
      <c r="K238" s="5">
        <f t="shared" si="98"/>
        <v>0</v>
      </c>
      <c r="L238" s="5">
        <f t="shared" si="98"/>
        <v>0</v>
      </c>
      <c r="M238" s="5">
        <f t="shared" si="98"/>
        <v>0</v>
      </c>
      <c r="N238" s="5"/>
    </row>
    <row r="239" spans="1:14" s="2" customFormat="1" ht="15.75">
      <c r="A239" s="14"/>
      <c r="B239" s="3" t="s">
        <v>24</v>
      </c>
      <c r="C239" s="13"/>
      <c r="D239" s="5">
        <f>SUM(E239:M239)</f>
        <v>0</v>
      </c>
      <c r="E239" s="5">
        <f t="shared" si="97"/>
        <v>0</v>
      </c>
      <c r="F239" s="5">
        <f t="shared" si="97"/>
        <v>0</v>
      </c>
      <c r="G239" s="5">
        <f t="shared" si="97"/>
        <v>0</v>
      </c>
      <c r="H239" s="5">
        <v>0</v>
      </c>
      <c r="I239" s="5">
        <v>0</v>
      </c>
      <c r="J239" s="5">
        <f>J224+J229</f>
        <v>0</v>
      </c>
      <c r="K239" s="5">
        <f>K224+K229</f>
        <v>0</v>
      </c>
      <c r="L239" s="5">
        <f>L224+L229</f>
        <v>0</v>
      </c>
      <c r="M239" s="5">
        <f>M224+M229</f>
        <v>0</v>
      </c>
      <c r="N239" s="3"/>
    </row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</sheetData>
  <sheetProtection selectLockedCells="1" selectUnlockedCells="1"/>
  <mergeCells count="25">
    <mergeCell ref="L1:N1"/>
    <mergeCell ref="K2:N2"/>
    <mergeCell ref="B4:N4"/>
    <mergeCell ref="B5:N5"/>
    <mergeCell ref="B6:N6"/>
    <mergeCell ref="C7:I7"/>
    <mergeCell ref="A8:A9"/>
    <mergeCell ref="B8:B9"/>
    <mergeCell ref="C8:C9"/>
    <mergeCell ref="D8:M8"/>
    <mergeCell ref="N8:N9"/>
    <mergeCell ref="C51:N51"/>
    <mergeCell ref="C52:N52"/>
    <mergeCell ref="C63:N63"/>
    <mergeCell ref="C69:N69"/>
    <mergeCell ref="C110:N110"/>
    <mergeCell ref="C111:N111"/>
    <mergeCell ref="C218:N218"/>
    <mergeCell ref="C219:N219"/>
    <mergeCell ref="C117:N117"/>
    <mergeCell ref="C164:N164"/>
    <mergeCell ref="C165:N165"/>
    <mergeCell ref="C191:N191"/>
    <mergeCell ref="C192:N192"/>
    <mergeCell ref="C133:N133"/>
  </mergeCells>
  <printOptions/>
  <pageMargins left="0.2362204724409449" right="0.2362204724409449" top="0.7480314960629921" bottom="0.7480314960629921" header="0.5118110236220472" footer="0.5118110236220472"/>
  <pageSetup firstPageNumber="39" useFirstPageNumber="1" fitToHeight="0" fitToWidth="1" horizontalDpi="600" verticalDpi="600" orientation="landscape" paperSize="9" scale="76" r:id="rId3"/>
  <headerFooter alignWithMargins="0">
    <oddHeader>&amp;C&amp;P</oddHeader>
  </headerFooter>
  <ignoredErrors>
    <ignoredError sqref="E14:M1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Шабанова</cp:lastModifiedBy>
  <cp:lastPrinted>2022-03-17T12:51:58Z</cp:lastPrinted>
  <dcterms:modified xsi:type="dcterms:W3CDTF">2022-03-17T12:52:24Z</dcterms:modified>
  <cp:category/>
  <cp:version/>
  <cp:contentType/>
  <cp:contentStatus/>
</cp:coreProperties>
</file>