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'Лист1'!$A$1:$N$250</definedName>
    <definedName name="_xlnm.Print_Area" localSheetId="0">'Лист1'!$A$1:$N$250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<sst xmlns="http://schemas.openxmlformats.org/spreadsheetml/2006/main" count="341" uniqueCount="133">
  <si>
    <t>Приложение № 7
к муниципальной программе "Развитие городского хозяйства"</t>
  </si>
  <si>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</si>
  <si>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</si>
  <si>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</si>
  <si>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</si>
  <si>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</si>
  <si>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</si>
  <si>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</si>
  <si>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</si>
  <si>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</si>
  <si>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</si>
  <si>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</si>
  <si>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</si>
  <si>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</si>
  <si>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</si>
  <si>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</si>
  <si>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</si>
  <si>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</si>
  <si>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</si>
  <si>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</si>
  <si>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</si>
  <si>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</si>
  <si>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</si>
  <si>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</si>
  <si>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</si>
  <si>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</si>
  <si>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</si>
  <si>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</si>
  <si>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</si>
  <si>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</si>
  <si>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</si>
  <si>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</si>
  <si>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</si>
  <si>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r>
      <rPr>
        <b/>
        <sz val="14"/>
        <rFont val="Times New Roman"/>
        <family val="1"/>
      </rP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</si>
  <si>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</si>
  <si>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</si>
  <si>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</si>
  <si>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</si>
  <si>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</si>
  <si>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</si>
  <si>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</si>
  <si>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</si>
  <si>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</si>
  <si>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</si>
  <si>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капитального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</si>
  <si>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</si>
  <si>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</si>
  <si>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</si>
  <si>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</si>
  <si>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</si>
  <si>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</si>
  <si>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</si>
  <si>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</si>
  <si>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</si>
  <si>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</si>
  <si>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</si>
  <si>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</si>
  <si>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</si>
  <si>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</si>
  <si>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</si>
  <si>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</si>
  <si>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</si>
  <si>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</si>
  <si>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Строительство комплекса очистных сооружений бытовой канализации, модернизация котельной</t>
  </si>
  <si>
    <t>Администрация городского округа ЗАТО Свободный</t>
  </si>
  <si>
    <t>П.21</t>
  </si>
  <si>
    <t xml:space="preserve"> </t>
  </si>
  <si>
    <t>3.1.2.</t>
  </si>
  <si>
    <r>
      <rPr>
        <sz val="12"/>
        <rFont val="Times New Roman"/>
        <family val="1"/>
      </rP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</si>
  <si>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>3.1.3.</t>
  </si>
  <si>
    <t>Строительство коллектора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</si>
  <si>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</si>
  <si>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</si>
  <si>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</si>
  <si>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</si>
  <si>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</si>
  <si>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</si>
  <si>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r>
      <rPr>
        <sz val="12"/>
        <rFont val="Times New Roman"/>
        <family val="1"/>
      </rP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</si>
  <si>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t>П.14            П.15          П.17</t>
  </si>
  <si>
    <t>3.3.2.</t>
  </si>
  <si>
    <t>3.3.3.</t>
  </si>
  <si>
    <t>Установка узла учета природного газа</t>
  </si>
  <si>
    <t xml:space="preserve">Администрация городского округа ЗАТО Свободный  </t>
  </si>
  <si>
    <t>3.3.4.</t>
  </si>
  <si>
    <t>Устройство резервной скважины</t>
  </si>
  <si>
    <t>3.3.5.</t>
  </si>
  <si>
    <t>Модернизация объекта водоподготовки на насосной станции третьего подъема городского округа ЗАТО Свободный Свердловской области путем установки блочно-модульной станции водоочистки с внедрением озоно-сорбционной технологии</t>
  </si>
  <si>
    <t>Задача 3. Исполнение иных полномочий в сфере коммунального хозяйства</t>
  </si>
  <si>
    <t>3.3.6.</t>
  </si>
  <si>
    <t>Государственная поддержка закупки контейнеров для раздельного накопления твердых коммунальных отходов</t>
  </si>
  <si>
    <t>3.3.7.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</si>
  <si>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</si>
  <si>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</si>
  <si>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</si>
  <si>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</si>
  <si>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</si>
  <si>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</si>
  <si>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</si>
  <si>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</si>
  <si>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</si>
  <si>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</si>
  <si>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</si>
  <si>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</si>
  <si>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</si>
  <si>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</si>
  <si>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</si>
  <si>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</si>
  <si>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</si>
  <si>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</si>
  <si>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</si>
  <si>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</si>
  <si>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</si>
  <si>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</si>
  <si>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 xml:space="preserve">Ремонт поъездной автомобильной дороги             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</si>
  <si>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</si>
  <si>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</si>
  <si>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</si>
  <si>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</si>
  <si>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</si>
  <si>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</si>
  <si>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</si>
  <si>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</si>
  <si>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</si>
  <si>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</si>
  <si>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</si>
  <si>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</si>
  <si>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 xml:space="preserve">Модернизация котельной путем установки котла мощностью                  6 МВт, Котельная № 88, 89
</t>
  </si>
  <si>
    <t>6.1.2.</t>
  </si>
  <si>
    <t>Установка блочно-модульного ЦРП-6/0,04 Кв</t>
  </si>
  <si>
    <t>6.2.</t>
  </si>
  <si>
    <t>6.3.</t>
  </si>
  <si>
    <t>6.1.3.</t>
  </si>
  <si>
    <t xml:space="preserve">Модернизация системы уличного освещения городского округа ЗАТО Свободный
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</si>
</sst>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</numFmts>
  <fonts count="4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5" fontId="2" fillId="0" borderId="12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horizontal="center" vertical="top" wrapText="1"/>
    </xf>
    <xf numFmtId="165" fontId="2" fillId="34" borderId="10" xfId="0" applyNumberFormat="1" applyFont="1" applyFill="1" applyBorder="1" applyAlignment="1">
      <alignment horizontal="center" vertical="top" wrapText="1"/>
    </xf>
    <xf numFmtId="164" fontId="3" fillId="34" borderId="12" xfId="0" applyNumberFormat="1" applyFont="1" applyFill="1" applyBorder="1" applyAlignment="1">
      <alignment horizontal="center" vertical="top" wrapText="1"/>
    </xf>
    <xf numFmtId="164" fontId="2" fillId="34" borderId="13" xfId="0" applyNumberFormat="1" applyFont="1" applyFill="1" applyBorder="1" applyAlignment="1">
      <alignment horizontal="center" vertical="top" wrapText="1"/>
    </xf>
    <xf numFmtId="164" fontId="2" fillId="34" borderId="14" xfId="0" applyNumberFormat="1" applyFont="1" applyFill="1" applyBorder="1" applyAlignment="1">
      <alignment horizontal="center" vertical="top" wrapText="1"/>
    </xf>
    <xf numFmtId="164" fontId="2" fillId="34" borderId="10" xfId="0" applyNumberFormat="1" applyFont="1" applyFill="1" applyBorder="1" applyAlignment="1">
      <alignment horizontal="center"/>
    </xf>
    <xf numFmtId="165" fontId="2" fillId="9" borderId="10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9"/>
  <sheetViews>
    <sheetView tabSelected="1" zoomScale="80" zoomScaleNormal="80" zoomScalePageLayoutView="0" workbookViewId="0" topLeftCell="A1">
      <selection activeCell="T8" sqref="T8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5.625" style="1" customWidth="1"/>
    <col min="5" max="5" width="13.125" style="1" customWidth="1"/>
    <col min="6" max="6" width="13.00390625" style="1" customWidth="1"/>
    <col min="7" max="7" width="13.25390625" style="2" customWidth="1"/>
    <col min="8" max="8" width="14.625" style="1" customWidth="1"/>
    <col min="9" max="9" width="13.75390625" style="1" customWidth="1"/>
    <col min="10" max="10" width="13.00390625" style="2" customWidth="1"/>
    <col min="11" max="11" width="15.375" style="62" customWidth="1"/>
    <col min="12" max="12" width="12.125" style="1" customWidth="1"/>
    <col min="13" max="13" width="9.375" style="1" customWidth="1"/>
    <col min="14" max="14" width="14.00390625" style="1" customWidth="1"/>
    <col min="15" max="15" width="26.875" style="1" customWidth="1"/>
    <col min="16" max="16384" width="9.125" style="1" customWidth="1"/>
  </cols>
  <sheetData>
    <row r="1" spans="1:14" s="2" customFormat="1" ht="12" customHeight="1">
      <c r="A1" s="3"/>
      <c r="B1" s="3"/>
      <c r="C1" s="3"/>
      <c r="D1" s="3"/>
      <c r="E1" s="3"/>
      <c r="F1" s="4"/>
      <c r="G1" s="4"/>
      <c r="H1" s="4"/>
      <c r="I1" s="4"/>
      <c r="J1" s="4"/>
      <c r="K1" s="50"/>
      <c r="L1" s="63"/>
      <c r="M1" s="63"/>
      <c r="N1" s="63"/>
    </row>
    <row r="2" spans="1:14" s="2" customFormat="1" ht="54" customHeight="1">
      <c r="A2" s="3"/>
      <c r="B2" s="3"/>
      <c r="C2" s="3"/>
      <c r="D2" s="3"/>
      <c r="E2" s="3"/>
      <c r="F2" s="5"/>
      <c r="G2" s="5"/>
      <c r="H2" s="5"/>
      <c r="I2" s="5"/>
      <c r="J2" s="5"/>
      <c r="K2" s="64" t="s">
        <v>0</v>
      </c>
      <c r="L2" s="64"/>
      <c r="M2" s="64"/>
      <c r="N2" s="64"/>
    </row>
    <row r="3" spans="1:14" s="2" customFormat="1" ht="18.75" customHeight="1">
      <c r="A3" s="3"/>
      <c r="B3" s="3"/>
      <c r="C3" s="3"/>
      <c r="D3" s="3"/>
      <c r="E3" s="3"/>
      <c r="F3" s="5"/>
      <c r="G3" s="5"/>
      <c r="H3" s="5"/>
      <c r="I3" s="5"/>
      <c r="J3" s="5"/>
      <c r="K3" s="51"/>
      <c r="L3" s="6"/>
      <c r="M3" s="6"/>
      <c r="N3" s="6"/>
    </row>
    <row r="4" spans="1:14" s="2" customFormat="1" ht="15.75" customHeight="1">
      <c r="A4" s="3"/>
      <c r="B4" s="63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2" customFormat="1" ht="15.75" customHeight="1">
      <c r="A5" s="3"/>
      <c r="B5" s="63" t="s">
        <v>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2" customFormat="1" ht="15.75" customHeight="1">
      <c r="A6" s="3"/>
      <c r="B6" s="63" t="s">
        <v>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2" customFormat="1" ht="15.75">
      <c r="A7" s="3"/>
      <c r="B7" s="3"/>
      <c r="C7" s="65"/>
      <c r="D7" s="65"/>
      <c r="E7" s="65"/>
      <c r="F7" s="65"/>
      <c r="G7" s="65"/>
      <c r="H7" s="65"/>
      <c r="I7" s="65"/>
      <c r="J7" s="7"/>
      <c r="K7" s="52"/>
      <c r="L7" s="7"/>
      <c r="M7" s="7"/>
      <c r="N7" s="3"/>
    </row>
    <row r="8" spans="1:14" s="2" customFormat="1" ht="134.25" customHeight="1">
      <c r="A8" s="66" t="s">
        <v>4</v>
      </c>
      <c r="B8" s="67" t="s">
        <v>5</v>
      </c>
      <c r="C8" s="66" t="s">
        <v>6</v>
      </c>
      <c r="D8" s="66" t="s">
        <v>7</v>
      </c>
      <c r="E8" s="66"/>
      <c r="F8" s="66"/>
      <c r="G8" s="66"/>
      <c r="H8" s="66"/>
      <c r="I8" s="66"/>
      <c r="J8" s="66"/>
      <c r="K8" s="66"/>
      <c r="L8" s="66"/>
      <c r="M8" s="66"/>
      <c r="N8" s="66" t="s">
        <v>8</v>
      </c>
    </row>
    <row r="9" spans="1:14" s="2" customFormat="1" ht="19.5" customHeight="1">
      <c r="A9" s="66"/>
      <c r="B9" s="67"/>
      <c r="C9" s="66"/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53" t="s">
        <v>16</v>
      </c>
      <c r="L9" s="8" t="s">
        <v>17</v>
      </c>
      <c r="M9" s="8" t="s">
        <v>18</v>
      </c>
      <c r="N9" s="66"/>
    </row>
    <row r="10" spans="1:14" s="2" customFormat="1" ht="15.75">
      <c r="A10" s="8"/>
      <c r="B10" s="8">
        <v>2</v>
      </c>
      <c r="C10" s="10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53">
        <v>11</v>
      </c>
      <c r="L10" s="8">
        <v>12</v>
      </c>
      <c r="M10" s="8">
        <v>13</v>
      </c>
      <c r="N10" s="8">
        <v>14</v>
      </c>
    </row>
    <row r="11" spans="1:16" s="2" customFormat="1" ht="81.75" customHeight="1">
      <c r="A11" s="11" t="s">
        <v>19</v>
      </c>
      <c r="B11" s="12" t="s">
        <v>20</v>
      </c>
      <c r="C11" s="13" t="s">
        <v>21</v>
      </c>
      <c r="D11" s="14">
        <f>D12+D13+D14</f>
        <v>941785.05402</v>
      </c>
      <c r="E11" s="14">
        <f>SUM(E13:E15)</f>
        <v>102721.1</v>
      </c>
      <c r="F11" s="14">
        <f aca="true" t="shared" si="0" ref="F11:M11">SUM(F12:F15)</f>
        <v>86294.5</v>
      </c>
      <c r="G11" s="71">
        <f t="shared" si="0"/>
        <v>89302.4499</v>
      </c>
      <c r="H11" s="14">
        <f t="shared" si="0"/>
        <v>132095.70908</v>
      </c>
      <c r="I11" s="70">
        <f t="shared" si="0"/>
        <v>150503.45051999998</v>
      </c>
      <c r="J11" s="14">
        <f t="shared" si="0"/>
        <v>170283.96739</v>
      </c>
      <c r="K11" s="54">
        <f t="shared" si="0"/>
        <v>135052.44494000002</v>
      </c>
      <c r="L11" s="14">
        <f>SUM(L12:L15)</f>
        <v>40000.52463999999</v>
      </c>
      <c r="M11" s="14">
        <f t="shared" si="0"/>
        <v>35530.90755</v>
      </c>
      <c r="N11" s="8"/>
      <c r="O11" s="15"/>
      <c r="P11" s="16"/>
    </row>
    <row r="12" spans="1:16" s="2" customFormat="1" ht="17.25" customHeight="1">
      <c r="A12" s="17"/>
      <c r="B12" s="8" t="s">
        <v>22</v>
      </c>
      <c r="C12" s="10"/>
      <c r="D12" s="18">
        <f>SUM(D17+D22+D27)</f>
        <v>125451.90773</v>
      </c>
      <c r="E12" s="18">
        <f aca="true" t="shared" si="1" ref="E12:G13">SUM(E32+E76+E151+E178)</f>
        <v>0</v>
      </c>
      <c r="F12" s="18">
        <f t="shared" si="1"/>
        <v>0</v>
      </c>
      <c r="G12" s="18">
        <f t="shared" si="1"/>
        <v>0</v>
      </c>
      <c r="H12" s="18">
        <f aca="true" t="shared" si="2" ref="H12:M12">SUM(H32+H76+H151+H178)</f>
        <v>0</v>
      </c>
      <c r="I12" s="18">
        <f t="shared" si="2"/>
        <v>0</v>
      </c>
      <c r="J12" s="18">
        <f t="shared" si="2"/>
        <v>56949.954</v>
      </c>
      <c r="K12" s="55">
        <f t="shared" si="2"/>
        <v>60675.95373</v>
      </c>
      <c r="L12" s="19">
        <f t="shared" si="2"/>
        <v>4100</v>
      </c>
      <c r="M12" s="19">
        <f t="shared" si="2"/>
        <v>3726</v>
      </c>
      <c r="N12" s="8"/>
      <c r="O12" s="15"/>
      <c r="P12" s="16"/>
    </row>
    <row r="13" spans="1:16" s="2" customFormat="1" ht="20.25" customHeight="1">
      <c r="A13" s="17"/>
      <c r="B13" s="8" t="s">
        <v>23</v>
      </c>
      <c r="C13" s="10"/>
      <c r="D13" s="18">
        <f>SUM(D18+D23+D28)</f>
        <v>34860.4</v>
      </c>
      <c r="E13" s="18">
        <f t="shared" si="1"/>
        <v>3858.7999999999997</v>
      </c>
      <c r="F13" s="18">
        <f t="shared" si="1"/>
        <v>196.8</v>
      </c>
      <c r="G13" s="18">
        <f t="shared" si="1"/>
        <v>201.5</v>
      </c>
      <c r="H13" s="18">
        <f aca="true" t="shared" si="3" ref="H13:M13">H18+H23+H28</f>
        <v>23056.800000000003</v>
      </c>
      <c r="I13" s="18">
        <f t="shared" si="3"/>
        <v>213.1</v>
      </c>
      <c r="J13" s="18">
        <f t="shared" si="3"/>
        <v>6593.299999999999</v>
      </c>
      <c r="K13" s="55">
        <f t="shared" si="3"/>
        <v>237.4</v>
      </c>
      <c r="L13" s="18">
        <f t="shared" si="3"/>
        <v>246.7</v>
      </c>
      <c r="M13" s="18">
        <f t="shared" si="3"/>
        <v>256</v>
      </c>
      <c r="N13" s="8"/>
      <c r="O13" s="15"/>
      <c r="P13" s="16"/>
    </row>
    <row r="14" spans="1:16" s="2" customFormat="1" ht="17.25" customHeight="1">
      <c r="A14" s="17"/>
      <c r="B14" s="8" t="s">
        <v>24</v>
      </c>
      <c r="C14" s="10"/>
      <c r="D14" s="18">
        <f>SUM(D19+D24+D29)+0.01</f>
        <v>781472.74629</v>
      </c>
      <c r="E14" s="18">
        <f>SUM(E19+E29+E24)</f>
        <v>98862.3</v>
      </c>
      <c r="F14" s="18">
        <f>SUM(F19+F29+F24)</f>
        <v>86097.7</v>
      </c>
      <c r="G14" s="18">
        <f>SUM(G19+G29+G24)</f>
        <v>89100.9499</v>
      </c>
      <c r="H14" s="18">
        <f>SUM(H19+H29+H24)</f>
        <v>109038.90908000001</v>
      </c>
      <c r="I14" s="18">
        <f>SUM(I19+I29+I24)</f>
        <v>150290.35051999998</v>
      </c>
      <c r="J14" s="18">
        <f>SUM(J19+J29+J24)+0.01</f>
        <v>106740.71339</v>
      </c>
      <c r="K14" s="55">
        <f>SUM(K19+K29+K24)</f>
        <v>74139.09121000001</v>
      </c>
      <c r="L14" s="18">
        <f>SUM(L19+L29+L24)</f>
        <v>35653.82463999999</v>
      </c>
      <c r="M14" s="18">
        <f>SUM(M19+M29+M24)</f>
        <v>31548.90755</v>
      </c>
      <c r="N14" s="8"/>
      <c r="O14" s="15"/>
      <c r="P14" s="16"/>
    </row>
    <row r="15" spans="1:16" s="2" customFormat="1" ht="15.75" customHeight="1">
      <c r="A15" s="17"/>
      <c r="B15" s="8" t="s">
        <v>25</v>
      </c>
      <c r="C15" s="10"/>
      <c r="D15" s="18">
        <f>SUM(D20+D25+D30)</f>
        <v>0</v>
      </c>
      <c r="E15" s="18">
        <f aca="true" t="shared" si="4" ref="E15:M15">SUM(E35+E79+E154+E181)</f>
        <v>0</v>
      </c>
      <c r="F15" s="18">
        <f t="shared" si="4"/>
        <v>0</v>
      </c>
      <c r="G15" s="18">
        <f t="shared" si="4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55">
        <f t="shared" si="4"/>
        <v>0</v>
      </c>
      <c r="L15" s="18">
        <f t="shared" si="4"/>
        <v>0</v>
      </c>
      <c r="M15" s="18">
        <f t="shared" si="4"/>
        <v>0</v>
      </c>
      <c r="N15" s="8"/>
      <c r="O15" s="15"/>
      <c r="P15" s="16"/>
    </row>
    <row r="16" spans="1:16" s="2" customFormat="1" ht="20.25" customHeight="1">
      <c r="A16" s="17" t="s">
        <v>26</v>
      </c>
      <c r="B16" s="20" t="s">
        <v>27</v>
      </c>
      <c r="C16" s="10"/>
      <c r="D16" s="18">
        <f aca="true" t="shared" si="5" ref="D16:M16">SUM(D17+D18+D19+D20)</f>
        <v>383563.75794000004</v>
      </c>
      <c r="E16" s="18">
        <f t="shared" si="5"/>
        <v>29523.3</v>
      </c>
      <c r="F16" s="18">
        <f t="shared" si="5"/>
        <v>37390.3</v>
      </c>
      <c r="G16" s="18">
        <f t="shared" si="5"/>
        <v>43774.28981</v>
      </c>
      <c r="H16" s="18">
        <f t="shared" si="5"/>
        <v>64739.670730000005</v>
      </c>
      <c r="I16" s="18">
        <f t="shared" si="5"/>
        <v>62358.49565</v>
      </c>
      <c r="J16" s="18">
        <f t="shared" si="5"/>
        <v>65850.954</v>
      </c>
      <c r="K16" s="55">
        <f t="shared" si="5"/>
        <v>71321.54775</v>
      </c>
      <c r="L16" s="18">
        <f t="shared" si="5"/>
        <v>4879.2</v>
      </c>
      <c r="M16" s="18">
        <f t="shared" si="5"/>
        <v>3726</v>
      </c>
      <c r="N16" s="8"/>
      <c r="O16" s="15"/>
      <c r="P16" s="16"/>
    </row>
    <row r="17" spans="1:16" s="2" customFormat="1" ht="16.5" customHeight="1">
      <c r="A17" s="17"/>
      <c r="B17" s="8" t="s">
        <v>22</v>
      </c>
      <c r="C17" s="10"/>
      <c r="D17" s="18">
        <f aca="true" t="shared" si="6" ref="D17:M17">SUM(D37+D81+D156+D183)</f>
        <v>125451.90773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56949.954</v>
      </c>
      <c r="K17" s="55">
        <f t="shared" si="6"/>
        <v>60675.95373</v>
      </c>
      <c r="L17" s="18">
        <f t="shared" si="6"/>
        <v>4100</v>
      </c>
      <c r="M17" s="18">
        <f t="shared" si="6"/>
        <v>3726</v>
      </c>
      <c r="N17" s="8"/>
      <c r="O17" s="15"/>
      <c r="P17" s="16"/>
    </row>
    <row r="18" spans="1:16" s="2" customFormat="1" ht="20.25" customHeight="1">
      <c r="A18" s="17"/>
      <c r="B18" s="8" t="s">
        <v>23</v>
      </c>
      <c r="C18" s="10"/>
      <c r="D18" s="18">
        <f>SUM(D38+D82+D157+D184+D221)</f>
        <v>13299.6</v>
      </c>
      <c r="E18" s="18">
        <f>SUM(E38+E82+E157+E184)</f>
        <v>0</v>
      </c>
      <c r="F18" s="18">
        <f>SUM(F38+F82+F157+F184)</f>
        <v>0</v>
      </c>
      <c r="G18" s="18">
        <f>SUM(G38+G82+G157+G184)</f>
        <v>0</v>
      </c>
      <c r="H18" s="18">
        <f>H38+H82+H157+H184+H221</f>
        <v>13299.6</v>
      </c>
      <c r="I18" s="18">
        <f>SUM(I38+I82+I157+I184)</f>
        <v>0</v>
      </c>
      <c r="J18" s="18">
        <f>SUM(J38+J82+J157+J184)</f>
        <v>0</v>
      </c>
      <c r="K18" s="55">
        <f>SUM(K38+K82+K157+K184)</f>
        <v>0</v>
      </c>
      <c r="L18" s="18">
        <f>SUM(L38+L82+L157+L184)</f>
        <v>0</v>
      </c>
      <c r="M18" s="18">
        <f>SUM(M38+M82+M157+M184)</f>
        <v>0</v>
      </c>
      <c r="N18" s="8"/>
      <c r="O18" s="15"/>
      <c r="P18" s="16"/>
    </row>
    <row r="19" spans="1:16" s="2" customFormat="1" ht="20.25" customHeight="1">
      <c r="A19" s="17"/>
      <c r="B19" s="8" t="s">
        <v>24</v>
      </c>
      <c r="C19" s="10"/>
      <c r="D19" s="18">
        <f>D39+D83+D158+D185+D222</f>
        <v>244812.25021</v>
      </c>
      <c r="E19" s="18">
        <f aca="true" t="shared" si="7" ref="E19:J19">E39+E83+E158+E185+E222</f>
        <v>29523.3</v>
      </c>
      <c r="F19" s="18">
        <f t="shared" si="7"/>
        <v>37390.3</v>
      </c>
      <c r="G19" s="18">
        <f t="shared" si="7"/>
        <v>43774.28981</v>
      </c>
      <c r="H19" s="18">
        <f t="shared" si="7"/>
        <v>51440.07073000001</v>
      </c>
      <c r="I19" s="18">
        <f t="shared" si="7"/>
        <v>62358.49565</v>
      </c>
      <c r="J19" s="18">
        <f t="shared" si="7"/>
        <v>8901</v>
      </c>
      <c r="K19" s="55">
        <f>K39+K83+K158+K185+K222</f>
        <v>10645.59402</v>
      </c>
      <c r="L19" s="18">
        <f>L39+L83+L158+L185+L222</f>
        <v>779.2</v>
      </c>
      <c r="M19" s="18">
        <f>M39+M83+M158+M185+M222</f>
        <v>0</v>
      </c>
      <c r="N19" s="8"/>
      <c r="O19" s="15"/>
      <c r="P19" s="16"/>
    </row>
    <row r="20" spans="1:16" s="2" customFormat="1" ht="15" customHeight="1">
      <c r="A20" s="17"/>
      <c r="B20" s="8" t="s">
        <v>25</v>
      </c>
      <c r="C20" s="10"/>
      <c r="D20" s="18">
        <f aca="true" t="shared" si="8" ref="D20:M20">SUM(D40+D84+D159+D186)</f>
        <v>0</v>
      </c>
      <c r="E20" s="18">
        <f t="shared" si="8"/>
        <v>0</v>
      </c>
      <c r="F20" s="18">
        <f t="shared" si="8"/>
        <v>0</v>
      </c>
      <c r="G20" s="18">
        <f t="shared" si="8"/>
        <v>0</v>
      </c>
      <c r="H20" s="18">
        <f t="shared" si="8"/>
        <v>0</v>
      </c>
      <c r="I20" s="18">
        <f t="shared" si="8"/>
        <v>0</v>
      </c>
      <c r="J20" s="18">
        <f t="shared" si="8"/>
        <v>0</v>
      </c>
      <c r="K20" s="55">
        <f t="shared" si="8"/>
        <v>0</v>
      </c>
      <c r="L20" s="18">
        <f t="shared" si="8"/>
        <v>0</v>
      </c>
      <c r="M20" s="18">
        <f t="shared" si="8"/>
        <v>0</v>
      </c>
      <c r="N20" s="8"/>
      <c r="O20" s="15"/>
      <c r="P20" s="16"/>
    </row>
    <row r="21" spans="1:16" s="2" customFormat="1" ht="30.75" customHeight="1">
      <c r="A21" s="17" t="s">
        <v>28</v>
      </c>
      <c r="B21" s="20" t="s">
        <v>29</v>
      </c>
      <c r="C21" s="10"/>
      <c r="D21" s="18">
        <f aca="true" t="shared" si="9" ref="D21:M21">SUM(D22+D23+D24+D25)</f>
        <v>0</v>
      </c>
      <c r="E21" s="18">
        <f t="shared" si="9"/>
        <v>0</v>
      </c>
      <c r="F21" s="18">
        <f t="shared" si="9"/>
        <v>0</v>
      </c>
      <c r="G21" s="18">
        <f t="shared" si="9"/>
        <v>0</v>
      </c>
      <c r="H21" s="18">
        <f t="shared" si="9"/>
        <v>0</v>
      </c>
      <c r="I21" s="18">
        <f t="shared" si="9"/>
        <v>0</v>
      </c>
      <c r="J21" s="18">
        <f t="shared" si="9"/>
        <v>0</v>
      </c>
      <c r="K21" s="55">
        <f t="shared" si="9"/>
        <v>0</v>
      </c>
      <c r="L21" s="18">
        <f t="shared" si="9"/>
        <v>0</v>
      </c>
      <c r="M21" s="18">
        <f t="shared" si="9"/>
        <v>0</v>
      </c>
      <c r="N21" s="8"/>
      <c r="O21" s="15"/>
      <c r="P21" s="16"/>
    </row>
    <row r="22" spans="1:16" s="2" customFormat="1" ht="20.25" customHeight="1">
      <c r="A22" s="17"/>
      <c r="B22" s="8" t="s">
        <v>22</v>
      </c>
      <c r="C22" s="10"/>
      <c r="D22" s="18">
        <f aca="true" t="shared" si="10" ref="D22:M22">SUM(D42+D101+D161+D188)</f>
        <v>0</v>
      </c>
      <c r="E22" s="18">
        <f t="shared" si="10"/>
        <v>0</v>
      </c>
      <c r="F22" s="18">
        <f t="shared" si="10"/>
        <v>0</v>
      </c>
      <c r="G22" s="18">
        <f t="shared" si="10"/>
        <v>0</v>
      </c>
      <c r="H22" s="18">
        <f t="shared" si="10"/>
        <v>0</v>
      </c>
      <c r="I22" s="18">
        <f t="shared" si="10"/>
        <v>0</v>
      </c>
      <c r="J22" s="18">
        <f t="shared" si="10"/>
        <v>0</v>
      </c>
      <c r="K22" s="55">
        <f t="shared" si="10"/>
        <v>0</v>
      </c>
      <c r="L22" s="18">
        <f t="shared" si="10"/>
        <v>0</v>
      </c>
      <c r="M22" s="18">
        <f t="shared" si="10"/>
        <v>0</v>
      </c>
      <c r="N22" s="8"/>
      <c r="O22" s="15"/>
      <c r="P22" s="16"/>
    </row>
    <row r="23" spans="1:16" s="2" customFormat="1" ht="20.25" customHeight="1">
      <c r="A23" s="17"/>
      <c r="B23" s="8" t="s">
        <v>23</v>
      </c>
      <c r="C23" s="10"/>
      <c r="D23" s="18">
        <f aca="true" t="shared" si="11" ref="D23:M23">SUM(D43+D102+D162+D189)</f>
        <v>0</v>
      </c>
      <c r="E23" s="18">
        <f t="shared" si="11"/>
        <v>0</v>
      </c>
      <c r="F23" s="18">
        <f t="shared" si="11"/>
        <v>0</v>
      </c>
      <c r="G23" s="18">
        <f t="shared" si="11"/>
        <v>0</v>
      </c>
      <c r="H23" s="18">
        <f t="shared" si="11"/>
        <v>0</v>
      </c>
      <c r="I23" s="18">
        <f t="shared" si="11"/>
        <v>0</v>
      </c>
      <c r="J23" s="18">
        <f t="shared" si="11"/>
        <v>0</v>
      </c>
      <c r="K23" s="55">
        <f t="shared" si="11"/>
        <v>0</v>
      </c>
      <c r="L23" s="18">
        <f t="shared" si="11"/>
        <v>0</v>
      </c>
      <c r="M23" s="18">
        <f t="shared" si="11"/>
        <v>0</v>
      </c>
      <c r="N23" s="8"/>
      <c r="O23" s="15"/>
      <c r="P23" s="16"/>
    </row>
    <row r="24" spans="1:16" s="2" customFormat="1" ht="20.25" customHeight="1">
      <c r="A24" s="17"/>
      <c r="B24" s="8" t="s">
        <v>24</v>
      </c>
      <c r="C24" s="10"/>
      <c r="D24" s="18">
        <f aca="true" t="shared" si="12" ref="D24:M24">SUM(D44+D103+D163+D190)</f>
        <v>0</v>
      </c>
      <c r="E24" s="18">
        <f t="shared" si="12"/>
        <v>0</v>
      </c>
      <c r="F24" s="18">
        <f t="shared" si="12"/>
        <v>0</v>
      </c>
      <c r="G24" s="18">
        <f t="shared" si="12"/>
        <v>0</v>
      </c>
      <c r="H24" s="18">
        <f t="shared" si="12"/>
        <v>0</v>
      </c>
      <c r="I24" s="18">
        <f t="shared" si="12"/>
        <v>0</v>
      </c>
      <c r="J24" s="18">
        <f t="shared" si="12"/>
        <v>0</v>
      </c>
      <c r="K24" s="55">
        <f t="shared" si="12"/>
        <v>0</v>
      </c>
      <c r="L24" s="18">
        <f t="shared" si="12"/>
        <v>0</v>
      </c>
      <c r="M24" s="18">
        <f t="shared" si="12"/>
        <v>0</v>
      </c>
      <c r="N24" s="8"/>
      <c r="O24" s="15"/>
      <c r="P24" s="16"/>
    </row>
    <row r="25" spans="1:16" s="2" customFormat="1" ht="20.25" customHeight="1">
      <c r="A25" s="17"/>
      <c r="B25" s="8" t="s">
        <v>25</v>
      </c>
      <c r="C25" s="10"/>
      <c r="D25" s="18">
        <f aca="true" t="shared" si="13" ref="D25:M25">SUM(D45+D104+D164+D191)</f>
        <v>0</v>
      </c>
      <c r="E25" s="18">
        <f t="shared" si="13"/>
        <v>0</v>
      </c>
      <c r="F25" s="18">
        <f t="shared" si="13"/>
        <v>0</v>
      </c>
      <c r="G25" s="18">
        <f t="shared" si="13"/>
        <v>0</v>
      </c>
      <c r="H25" s="18">
        <f t="shared" si="13"/>
        <v>0</v>
      </c>
      <c r="I25" s="18">
        <f t="shared" si="13"/>
        <v>0</v>
      </c>
      <c r="J25" s="18">
        <f t="shared" si="13"/>
        <v>0</v>
      </c>
      <c r="K25" s="55">
        <f t="shared" si="13"/>
        <v>0</v>
      </c>
      <c r="L25" s="18">
        <f t="shared" si="13"/>
        <v>0</v>
      </c>
      <c r="M25" s="18">
        <f t="shared" si="13"/>
        <v>0</v>
      </c>
      <c r="N25" s="8"/>
      <c r="O25" s="15"/>
      <c r="P25" s="16"/>
    </row>
    <row r="26" spans="1:16" s="2" customFormat="1" ht="20.25" customHeight="1">
      <c r="A26" s="17" t="s">
        <v>30</v>
      </c>
      <c r="B26" s="20" t="s">
        <v>31</v>
      </c>
      <c r="C26" s="10"/>
      <c r="D26" s="18">
        <f aca="true" t="shared" si="14" ref="D26:M26">SUM(D27:D30)</f>
        <v>558221.2860800001</v>
      </c>
      <c r="E26" s="18">
        <f t="shared" si="14"/>
        <v>73197.8</v>
      </c>
      <c r="F26" s="18">
        <f t="shared" si="14"/>
        <v>48904.2</v>
      </c>
      <c r="G26" s="18">
        <f t="shared" si="14"/>
        <v>45528.160090000005</v>
      </c>
      <c r="H26" s="18">
        <f t="shared" si="14"/>
        <v>67356.03835</v>
      </c>
      <c r="I26" s="18">
        <f t="shared" si="14"/>
        <v>88144.95487</v>
      </c>
      <c r="J26" s="18">
        <f t="shared" si="14"/>
        <v>104433.00339000001</v>
      </c>
      <c r="K26" s="55">
        <f t="shared" si="14"/>
        <v>63730.89719000001</v>
      </c>
      <c r="L26" s="18">
        <f t="shared" si="14"/>
        <v>35121.32463999999</v>
      </c>
      <c r="M26" s="18">
        <f t="shared" si="14"/>
        <v>31804.90755</v>
      </c>
      <c r="N26" s="8"/>
      <c r="O26" s="15"/>
      <c r="P26" s="16"/>
    </row>
    <row r="27" spans="1:16" s="2" customFormat="1" ht="20.25" customHeight="1">
      <c r="A27" s="17"/>
      <c r="B27" s="8" t="s">
        <v>22</v>
      </c>
      <c r="C27" s="10"/>
      <c r="D27" s="18">
        <f aca="true" t="shared" si="15" ref="D27:M27">SUM(D47+D106+D166+D193)</f>
        <v>0</v>
      </c>
      <c r="E27" s="18">
        <f t="shared" si="15"/>
        <v>0</v>
      </c>
      <c r="F27" s="18">
        <f t="shared" si="15"/>
        <v>0</v>
      </c>
      <c r="G27" s="18">
        <f t="shared" si="15"/>
        <v>0</v>
      </c>
      <c r="H27" s="18">
        <f t="shared" si="15"/>
        <v>0</v>
      </c>
      <c r="I27" s="18">
        <f t="shared" si="15"/>
        <v>0</v>
      </c>
      <c r="J27" s="18">
        <f t="shared" si="15"/>
        <v>0</v>
      </c>
      <c r="K27" s="55">
        <f t="shared" si="15"/>
        <v>0</v>
      </c>
      <c r="L27" s="18">
        <f t="shared" si="15"/>
        <v>0</v>
      </c>
      <c r="M27" s="18">
        <f t="shared" si="15"/>
        <v>0</v>
      </c>
      <c r="N27" s="8"/>
      <c r="O27" s="15"/>
      <c r="P27" s="16"/>
    </row>
    <row r="28" spans="1:16" s="2" customFormat="1" ht="20.25" customHeight="1">
      <c r="A28" s="17"/>
      <c r="B28" s="8" t="s">
        <v>23</v>
      </c>
      <c r="C28" s="10"/>
      <c r="D28" s="18">
        <f>SUM(D48+D107+D194+D167)</f>
        <v>21560.8</v>
      </c>
      <c r="E28" s="18">
        <f>SUM(E48+E107+E167+E194)</f>
        <v>3858.7999999999997</v>
      </c>
      <c r="F28" s="18">
        <f>SUM(F48+F107+F167+F194)</f>
        <v>196.8</v>
      </c>
      <c r="G28" s="18">
        <f>SUM(G48+G107+G167+G194)</f>
        <v>201.5</v>
      </c>
      <c r="H28" s="18">
        <f>H48+H107+H167+H194+H248</f>
        <v>9757.2</v>
      </c>
      <c r="I28" s="18">
        <f>SUM(I48+I107+I167+I194)</f>
        <v>213.1</v>
      </c>
      <c r="J28" s="18">
        <f>SUM(J48+J107+J167+J194)</f>
        <v>6593.299999999999</v>
      </c>
      <c r="K28" s="55">
        <f>SUM(K48+K107+K167+K194)</f>
        <v>237.4</v>
      </c>
      <c r="L28" s="18">
        <f>SUM(L48+L107+L167+L194)</f>
        <v>246.7</v>
      </c>
      <c r="M28" s="18">
        <f>SUM(M48+M107+M167+M194)</f>
        <v>256</v>
      </c>
      <c r="N28" s="8"/>
      <c r="O28" s="15"/>
      <c r="P28" s="16"/>
    </row>
    <row r="29" spans="1:16" s="2" customFormat="1" ht="20.25" customHeight="1">
      <c r="A29" s="17"/>
      <c r="B29" s="8" t="s">
        <v>24</v>
      </c>
      <c r="C29" s="10"/>
      <c r="D29" s="18">
        <f>D49+D108+D168+D195+D249</f>
        <v>536660.4860800001</v>
      </c>
      <c r="E29" s="18">
        <f>SUM(E49+E108+E195+E168)</f>
        <v>69339</v>
      </c>
      <c r="F29" s="18">
        <f>SUM(F49+F108+F195+F168)</f>
        <v>48707.399999999994</v>
      </c>
      <c r="G29" s="18">
        <f>SUM(G49+G108+G195+G168)+G249</f>
        <v>45326.660090000005</v>
      </c>
      <c r="H29" s="18">
        <f>SUM(H49+H108+H195+H168+H249)</f>
        <v>57598.838350000005</v>
      </c>
      <c r="I29" s="18">
        <f>SUM(I49+I108+I195+I168)+I249</f>
        <v>87931.85487</v>
      </c>
      <c r="J29" s="18">
        <f>SUM(J49+J108+J195+J168)+J249</f>
        <v>97839.70339000001</v>
      </c>
      <c r="K29" s="55">
        <f>SUM(K49+K108+K195+K168)+K249</f>
        <v>63493.49719000001</v>
      </c>
      <c r="L29" s="18">
        <f>SUM(L49+L108+L195+L168)+L249</f>
        <v>34874.624639999995</v>
      </c>
      <c r="M29" s="18">
        <f>SUM(M49+M108+M195+M168)+M249</f>
        <v>31548.90755</v>
      </c>
      <c r="N29" s="8"/>
      <c r="O29" s="15"/>
      <c r="P29" s="16"/>
    </row>
    <row r="30" spans="1:16" s="2" customFormat="1" ht="21" customHeight="1">
      <c r="A30" s="17"/>
      <c r="B30" s="8" t="s">
        <v>25</v>
      </c>
      <c r="C30" s="10"/>
      <c r="D30" s="18">
        <f aca="true" t="shared" si="16" ref="D30:M30">SUM(D50+D109+D169+D196)</f>
        <v>0</v>
      </c>
      <c r="E30" s="18">
        <f t="shared" si="16"/>
        <v>0</v>
      </c>
      <c r="F30" s="18">
        <f t="shared" si="16"/>
        <v>0</v>
      </c>
      <c r="G30" s="18">
        <f t="shared" si="16"/>
        <v>0</v>
      </c>
      <c r="H30" s="18">
        <f t="shared" si="16"/>
        <v>0</v>
      </c>
      <c r="I30" s="18">
        <f t="shared" si="16"/>
        <v>0</v>
      </c>
      <c r="J30" s="18">
        <f t="shared" si="16"/>
        <v>0</v>
      </c>
      <c r="K30" s="55">
        <f t="shared" si="16"/>
        <v>0</v>
      </c>
      <c r="L30" s="18">
        <f t="shared" si="16"/>
        <v>0</v>
      </c>
      <c r="M30" s="18">
        <f t="shared" si="16"/>
        <v>0</v>
      </c>
      <c r="N30" s="8"/>
      <c r="O30" s="15"/>
      <c r="P30" s="16"/>
    </row>
    <row r="31" spans="1:16" s="2" customFormat="1" ht="96" customHeight="1">
      <c r="A31" s="11" t="s">
        <v>32</v>
      </c>
      <c r="B31" s="21" t="s">
        <v>33</v>
      </c>
      <c r="C31" s="13" t="s">
        <v>34</v>
      </c>
      <c r="D31" s="14">
        <f aca="true" t="shared" si="17" ref="D31:M31">SUM(D32:D35)</f>
        <v>122436.25622000002</v>
      </c>
      <c r="E31" s="14">
        <f t="shared" si="17"/>
        <v>15801</v>
      </c>
      <c r="F31" s="14">
        <f t="shared" si="17"/>
        <v>12084.7</v>
      </c>
      <c r="G31" s="14">
        <f t="shared" si="17"/>
        <v>11833.65657</v>
      </c>
      <c r="H31" s="14">
        <f t="shared" si="17"/>
        <v>14915.83877</v>
      </c>
      <c r="I31" s="14">
        <f t="shared" si="17"/>
        <v>16167.64959</v>
      </c>
      <c r="J31" s="14">
        <f t="shared" si="17"/>
        <v>15180.09114</v>
      </c>
      <c r="K31" s="54">
        <f t="shared" si="17"/>
        <v>16416.07215</v>
      </c>
      <c r="L31" s="14">
        <f t="shared" si="17"/>
        <v>9964.153</v>
      </c>
      <c r="M31" s="14">
        <f t="shared" si="17"/>
        <v>10073.095</v>
      </c>
      <c r="N31" s="22"/>
      <c r="O31" s="15"/>
      <c r="P31" s="16"/>
    </row>
    <row r="32" spans="1:16" s="2" customFormat="1" ht="16.5" customHeight="1">
      <c r="A32" s="17"/>
      <c r="B32" s="8" t="s">
        <v>22</v>
      </c>
      <c r="C32" s="10"/>
      <c r="D32" s="18">
        <f aca="true" t="shared" si="18" ref="D32:M32">SUM(D37+D42+D47)</f>
        <v>0</v>
      </c>
      <c r="E32" s="18">
        <f t="shared" si="18"/>
        <v>0</v>
      </c>
      <c r="F32" s="18">
        <f t="shared" si="18"/>
        <v>0</v>
      </c>
      <c r="G32" s="18">
        <f t="shared" si="18"/>
        <v>0</v>
      </c>
      <c r="H32" s="18">
        <f t="shared" si="18"/>
        <v>0</v>
      </c>
      <c r="I32" s="18">
        <f t="shared" si="18"/>
        <v>0</v>
      </c>
      <c r="J32" s="18">
        <f t="shared" si="18"/>
        <v>0</v>
      </c>
      <c r="K32" s="55">
        <f t="shared" si="18"/>
        <v>0</v>
      </c>
      <c r="L32" s="18">
        <f t="shared" si="18"/>
        <v>0</v>
      </c>
      <c r="M32" s="18">
        <f t="shared" si="18"/>
        <v>0</v>
      </c>
      <c r="N32" s="8"/>
      <c r="O32" s="15"/>
      <c r="P32" s="16"/>
    </row>
    <row r="33" spans="1:16" s="2" customFormat="1" ht="15" customHeight="1">
      <c r="A33" s="17"/>
      <c r="B33" s="8" t="s">
        <v>23</v>
      </c>
      <c r="C33" s="10"/>
      <c r="D33" s="18">
        <f aca="true" t="shared" si="19" ref="D33:M33">SUM(D38+D43+D48)</f>
        <v>0</v>
      </c>
      <c r="E33" s="18">
        <f t="shared" si="19"/>
        <v>0</v>
      </c>
      <c r="F33" s="18">
        <f t="shared" si="19"/>
        <v>0</v>
      </c>
      <c r="G33" s="18">
        <f t="shared" si="19"/>
        <v>0</v>
      </c>
      <c r="H33" s="18">
        <f t="shared" si="19"/>
        <v>0</v>
      </c>
      <c r="I33" s="18">
        <f t="shared" si="19"/>
        <v>0</v>
      </c>
      <c r="J33" s="18">
        <f t="shared" si="19"/>
        <v>0</v>
      </c>
      <c r="K33" s="55">
        <f t="shared" si="19"/>
        <v>0</v>
      </c>
      <c r="L33" s="18">
        <f t="shared" si="19"/>
        <v>0</v>
      </c>
      <c r="M33" s="18">
        <f t="shared" si="19"/>
        <v>0</v>
      </c>
      <c r="N33" s="8"/>
      <c r="O33" s="15"/>
      <c r="P33" s="16"/>
    </row>
    <row r="34" spans="1:16" s="2" customFormat="1" ht="16.5" customHeight="1">
      <c r="A34" s="17"/>
      <c r="B34" s="8" t="s">
        <v>24</v>
      </c>
      <c r="C34" s="10"/>
      <c r="D34" s="18">
        <f aca="true" t="shared" si="20" ref="D34:M34">SUM(D39+D44+D49)</f>
        <v>122436.25622000002</v>
      </c>
      <c r="E34" s="18">
        <f t="shared" si="20"/>
        <v>15801</v>
      </c>
      <c r="F34" s="18">
        <f t="shared" si="20"/>
        <v>12084.7</v>
      </c>
      <c r="G34" s="18">
        <f t="shared" si="20"/>
        <v>11833.65657</v>
      </c>
      <c r="H34" s="18">
        <f t="shared" si="20"/>
        <v>14915.83877</v>
      </c>
      <c r="I34" s="18">
        <f t="shared" si="20"/>
        <v>16167.64959</v>
      </c>
      <c r="J34" s="18">
        <f t="shared" si="20"/>
        <v>15180.09114</v>
      </c>
      <c r="K34" s="55">
        <f t="shared" si="20"/>
        <v>16416.07215</v>
      </c>
      <c r="L34" s="18">
        <f t="shared" si="20"/>
        <v>9964.153</v>
      </c>
      <c r="M34" s="18">
        <f t="shared" si="20"/>
        <v>10073.095</v>
      </c>
      <c r="N34" s="8"/>
      <c r="O34" s="15"/>
      <c r="P34" s="16"/>
    </row>
    <row r="35" spans="1:16" s="2" customFormat="1" ht="16.5" customHeight="1">
      <c r="A35" s="17"/>
      <c r="B35" s="8" t="s">
        <v>25</v>
      </c>
      <c r="C35" s="10"/>
      <c r="D35" s="18">
        <f aca="true" t="shared" si="21" ref="D35:M35">SUM(D40+D45+D50)</f>
        <v>0</v>
      </c>
      <c r="E35" s="18">
        <f t="shared" si="21"/>
        <v>0</v>
      </c>
      <c r="F35" s="18">
        <f t="shared" si="21"/>
        <v>0</v>
      </c>
      <c r="G35" s="18">
        <f t="shared" si="21"/>
        <v>0</v>
      </c>
      <c r="H35" s="18">
        <f t="shared" si="21"/>
        <v>0</v>
      </c>
      <c r="I35" s="18">
        <f t="shared" si="21"/>
        <v>0</v>
      </c>
      <c r="J35" s="18">
        <f t="shared" si="21"/>
        <v>0</v>
      </c>
      <c r="K35" s="55">
        <f t="shared" si="21"/>
        <v>0</v>
      </c>
      <c r="L35" s="18">
        <f t="shared" si="21"/>
        <v>0</v>
      </c>
      <c r="M35" s="18">
        <f t="shared" si="21"/>
        <v>0</v>
      </c>
      <c r="N35" s="8"/>
      <c r="O35" s="15"/>
      <c r="P35" s="16"/>
    </row>
    <row r="36" spans="1:16" s="2" customFormat="1" ht="48" customHeight="1">
      <c r="A36" s="17" t="s">
        <v>35</v>
      </c>
      <c r="B36" s="20" t="s">
        <v>36</v>
      </c>
      <c r="C36" s="10"/>
      <c r="D36" s="18">
        <f aca="true" t="shared" si="22" ref="D36:M36">SUM(D37+D38+D39+D40)</f>
        <v>0</v>
      </c>
      <c r="E36" s="18">
        <f t="shared" si="22"/>
        <v>0</v>
      </c>
      <c r="F36" s="18">
        <f t="shared" si="22"/>
        <v>0</v>
      </c>
      <c r="G36" s="18">
        <f t="shared" si="22"/>
        <v>0</v>
      </c>
      <c r="H36" s="18">
        <f t="shared" si="22"/>
        <v>0</v>
      </c>
      <c r="I36" s="18">
        <f t="shared" si="22"/>
        <v>0</v>
      </c>
      <c r="J36" s="18">
        <f t="shared" si="22"/>
        <v>0</v>
      </c>
      <c r="K36" s="55">
        <f t="shared" si="22"/>
        <v>0</v>
      </c>
      <c r="L36" s="18">
        <f t="shared" si="22"/>
        <v>0</v>
      </c>
      <c r="M36" s="18">
        <f t="shared" si="22"/>
        <v>0</v>
      </c>
      <c r="N36" s="8"/>
      <c r="O36" s="15"/>
      <c r="P36" s="16"/>
    </row>
    <row r="37" spans="1:16" s="2" customFormat="1" ht="16.5" customHeight="1">
      <c r="A37" s="17"/>
      <c r="B37" s="8" t="s">
        <v>22</v>
      </c>
      <c r="C37" s="10"/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55">
        <v>0</v>
      </c>
      <c r="L37" s="18">
        <v>0</v>
      </c>
      <c r="M37" s="18">
        <v>0</v>
      </c>
      <c r="N37" s="8"/>
      <c r="O37" s="15"/>
      <c r="P37" s="16"/>
    </row>
    <row r="38" spans="1:16" s="2" customFormat="1" ht="14.25" customHeight="1">
      <c r="A38" s="17"/>
      <c r="B38" s="8" t="s">
        <v>23</v>
      </c>
      <c r="C38" s="10"/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55">
        <v>0</v>
      </c>
      <c r="L38" s="18">
        <v>0</v>
      </c>
      <c r="M38" s="18">
        <v>0</v>
      </c>
      <c r="N38" s="8"/>
      <c r="O38" s="15"/>
      <c r="P38" s="16"/>
    </row>
    <row r="39" spans="1:16" s="2" customFormat="1" ht="15.75" customHeight="1">
      <c r="A39" s="17"/>
      <c r="B39" s="8" t="s">
        <v>24</v>
      </c>
      <c r="C39" s="10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55">
        <v>0</v>
      </c>
      <c r="L39" s="18">
        <v>0</v>
      </c>
      <c r="M39" s="18">
        <v>0</v>
      </c>
      <c r="N39" s="8"/>
      <c r="O39" s="15"/>
      <c r="P39" s="16"/>
    </row>
    <row r="40" spans="1:16" s="2" customFormat="1" ht="17.25" customHeight="1">
      <c r="A40" s="17"/>
      <c r="B40" s="8" t="s">
        <v>25</v>
      </c>
      <c r="C40" s="10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55">
        <v>0</v>
      </c>
      <c r="L40" s="18">
        <v>0</v>
      </c>
      <c r="M40" s="18">
        <v>0</v>
      </c>
      <c r="N40" s="8"/>
      <c r="O40" s="15"/>
      <c r="P40" s="16"/>
    </row>
    <row r="41" spans="1:16" s="2" customFormat="1" ht="63.75" customHeight="1">
      <c r="A41" s="17" t="s">
        <v>37</v>
      </c>
      <c r="B41" s="20" t="s">
        <v>38</v>
      </c>
      <c r="C41" s="10"/>
      <c r="D41" s="18">
        <f aca="true" t="shared" si="23" ref="D41:M41">SUM(D42+D43+D44+D45)</f>
        <v>0</v>
      </c>
      <c r="E41" s="18">
        <f t="shared" si="23"/>
        <v>0</v>
      </c>
      <c r="F41" s="18">
        <f t="shared" si="23"/>
        <v>0</v>
      </c>
      <c r="G41" s="18">
        <f t="shared" si="23"/>
        <v>0</v>
      </c>
      <c r="H41" s="18">
        <f t="shared" si="23"/>
        <v>0</v>
      </c>
      <c r="I41" s="18">
        <f t="shared" si="23"/>
        <v>0</v>
      </c>
      <c r="J41" s="18">
        <f t="shared" si="23"/>
        <v>0</v>
      </c>
      <c r="K41" s="55">
        <f t="shared" si="23"/>
        <v>0</v>
      </c>
      <c r="L41" s="18">
        <f t="shared" si="23"/>
        <v>0</v>
      </c>
      <c r="M41" s="18">
        <f t="shared" si="23"/>
        <v>0</v>
      </c>
      <c r="N41" s="8"/>
      <c r="O41" s="15"/>
      <c r="P41" s="16"/>
    </row>
    <row r="42" spans="1:16" s="2" customFormat="1" ht="18.75" customHeight="1">
      <c r="A42" s="17"/>
      <c r="B42" s="8" t="s">
        <v>22</v>
      </c>
      <c r="C42" s="10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55">
        <v>0</v>
      </c>
      <c r="L42" s="18">
        <v>0</v>
      </c>
      <c r="M42" s="18">
        <v>0</v>
      </c>
      <c r="N42" s="8"/>
      <c r="O42" s="15"/>
      <c r="P42" s="16"/>
    </row>
    <row r="43" spans="1:16" s="2" customFormat="1" ht="20.25" customHeight="1">
      <c r="A43" s="17"/>
      <c r="B43" s="8" t="s">
        <v>23</v>
      </c>
      <c r="C43" s="10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55">
        <v>0</v>
      </c>
      <c r="L43" s="18">
        <v>0</v>
      </c>
      <c r="M43" s="18">
        <v>0</v>
      </c>
      <c r="N43" s="8"/>
      <c r="O43" s="15"/>
      <c r="P43" s="16"/>
    </row>
    <row r="44" spans="1:16" s="2" customFormat="1" ht="20.25" customHeight="1">
      <c r="A44" s="17"/>
      <c r="B44" s="8" t="s">
        <v>24</v>
      </c>
      <c r="C44" s="10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55">
        <v>0</v>
      </c>
      <c r="L44" s="18">
        <v>0</v>
      </c>
      <c r="M44" s="18">
        <v>0</v>
      </c>
      <c r="N44" s="8"/>
      <c r="O44" s="15"/>
      <c r="P44" s="16"/>
    </row>
    <row r="45" spans="1:16" s="2" customFormat="1" ht="20.25" customHeight="1">
      <c r="A45" s="17"/>
      <c r="B45" s="8" t="s">
        <v>25</v>
      </c>
      <c r="C45" s="10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55">
        <v>0</v>
      </c>
      <c r="L45" s="18">
        <v>0</v>
      </c>
      <c r="M45" s="18">
        <v>0</v>
      </c>
      <c r="N45" s="8"/>
      <c r="O45" s="15"/>
      <c r="P45" s="16"/>
    </row>
    <row r="46" spans="1:16" s="2" customFormat="1" ht="32.25" customHeight="1">
      <c r="A46" s="17" t="s">
        <v>39</v>
      </c>
      <c r="B46" s="20" t="s">
        <v>40</v>
      </c>
      <c r="C46" s="10"/>
      <c r="D46" s="18">
        <f aca="true" t="shared" si="24" ref="D46:M46">SUM(D47:D50)</f>
        <v>122436.25622000002</v>
      </c>
      <c r="E46" s="18">
        <f t="shared" si="24"/>
        <v>15801</v>
      </c>
      <c r="F46" s="18">
        <f t="shared" si="24"/>
        <v>12084.7</v>
      </c>
      <c r="G46" s="18">
        <f t="shared" si="24"/>
        <v>11833.65657</v>
      </c>
      <c r="H46" s="18">
        <f t="shared" si="24"/>
        <v>14915.83877</v>
      </c>
      <c r="I46" s="18">
        <f t="shared" si="24"/>
        <v>16167.64959</v>
      </c>
      <c r="J46" s="18">
        <f t="shared" si="24"/>
        <v>15180.09114</v>
      </c>
      <c r="K46" s="55">
        <f t="shared" si="24"/>
        <v>16416.07215</v>
      </c>
      <c r="L46" s="18">
        <f t="shared" si="24"/>
        <v>9964.153</v>
      </c>
      <c r="M46" s="18">
        <f t="shared" si="24"/>
        <v>10073.095</v>
      </c>
      <c r="N46" s="8"/>
      <c r="O46" s="15"/>
      <c r="P46" s="16"/>
    </row>
    <row r="47" spans="1:16" s="2" customFormat="1" ht="20.25" customHeight="1">
      <c r="A47" s="17"/>
      <c r="B47" s="8" t="s">
        <v>22</v>
      </c>
      <c r="C47" s="10"/>
      <c r="D47" s="18">
        <f>SUM(E47:M47)</f>
        <v>0</v>
      </c>
      <c r="E47" s="18">
        <f aca="true" t="shared" si="25" ref="E47:M47">SUM(E54+E59+E65+E71)</f>
        <v>0</v>
      </c>
      <c r="F47" s="18">
        <f t="shared" si="25"/>
        <v>0</v>
      </c>
      <c r="G47" s="18">
        <f t="shared" si="25"/>
        <v>0</v>
      </c>
      <c r="H47" s="18">
        <f t="shared" si="25"/>
        <v>0</v>
      </c>
      <c r="I47" s="18">
        <f t="shared" si="25"/>
        <v>0</v>
      </c>
      <c r="J47" s="18">
        <f t="shared" si="25"/>
        <v>0</v>
      </c>
      <c r="K47" s="55">
        <f t="shared" si="25"/>
        <v>0</v>
      </c>
      <c r="L47" s="18">
        <f t="shared" si="25"/>
        <v>0</v>
      </c>
      <c r="M47" s="18">
        <f t="shared" si="25"/>
        <v>0</v>
      </c>
      <c r="N47" s="8"/>
      <c r="O47" s="15"/>
      <c r="P47" s="16"/>
    </row>
    <row r="48" spans="1:16" s="2" customFormat="1" ht="20.25" customHeight="1">
      <c r="A48" s="17"/>
      <c r="B48" s="8" t="s">
        <v>23</v>
      </c>
      <c r="C48" s="10"/>
      <c r="D48" s="18">
        <f>SUM(E48:M48)</f>
        <v>0</v>
      </c>
      <c r="E48" s="18">
        <f aca="true" t="shared" si="26" ref="E48:M48">SUM(E55+E60+E66+E72)</f>
        <v>0</v>
      </c>
      <c r="F48" s="18">
        <f t="shared" si="26"/>
        <v>0</v>
      </c>
      <c r="G48" s="18">
        <f t="shared" si="26"/>
        <v>0</v>
      </c>
      <c r="H48" s="18">
        <f t="shared" si="26"/>
        <v>0</v>
      </c>
      <c r="I48" s="18">
        <f t="shared" si="26"/>
        <v>0</v>
      </c>
      <c r="J48" s="18">
        <f t="shared" si="26"/>
        <v>0</v>
      </c>
      <c r="K48" s="55">
        <f t="shared" si="26"/>
        <v>0</v>
      </c>
      <c r="L48" s="18">
        <f t="shared" si="26"/>
        <v>0</v>
      </c>
      <c r="M48" s="18">
        <f t="shared" si="26"/>
        <v>0</v>
      </c>
      <c r="N48" s="8"/>
      <c r="O48" s="15"/>
      <c r="P48" s="16"/>
    </row>
    <row r="49" spans="1:16" s="2" customFormat="1" ht="20.25" customHeight="1">
      <c r="A49" s="17"/>
      <c r="B49" s="8" t="s">
        <v>24</v>
      </c>
      <c r="C49" s="10"/>
      <c r="D49" s="18">
        <f>SUM(E49:M49)</f>
        <v>122436.25622000002</v>
      </c>
      <c r="E49" s="18">
        <f aca="true" t="shared" si="27" ref="E49:G50">SUM(E56+E61+E67+E73)</f>
        <v>15801</v>
      </c>
      <c r="F49" s="18">
        <f t="shared" si="27"/>
        <v>12084.7</v>
      </c>
      <c r="G49" s="18">
        <f t="shared" si="27"/>
        <v>11833.65657</v>
      </c>
      <c r="H49" s="18">
        <f aca="true" t="shared" si="28" ref="H49:M49">H56+H61++H67+H73</f>
        <v>14915.83877</v>
      </c>
      <c r="I49" s="18">
        <f t="shared" si="28"/>
        <v>16167.64959</v>
      </c>
      <c r="J49" s="18">
        <f t="shared" si="28"/>
        <v>15180.09114</v>
      </c>
      <c r="K49" s="55">
        <f t="shared" si="28"/>
        <v>16416.07215</v>
      </c>
      <c r="L49" s="18">
        <f t="shared" si="28"/>
        <v>9964.153</v>
      </c>
      <c r="M49" s="18">
        <f t="shared" si="28"/>
        <v>10073.095</v>
      </c>
      <c r="N49" s="8"/>
      <c r="O49" s="15"/>
      <c r="P49" s="16"/>
    </row>
    <row r="50" spans="1:16" s="2" customFormat="1" ht="20.25" customHeight="1">
      <c r="A50" s="17"/>
      <c r="B50" s="8" t="s">
        <v>25</v>
      </c>
      <c r="C50" s="10"/>
      <c r="D50" s="18">
        <f>SUM(E50:M50)</f>
        <v>0</v>
      </c>
      <c r="E50" s="18">
        <f t="shared" si="27"/>
        <v>0</v>
      </c>
      <c r="F50" s="18">
        <f t="shared" si="27"/>
        <v>0</v>
      </c>
      <c r="G50" s="18">
        <f t="shared" si="27"/>
        <v>0</v>
      </c>
      <c r="H50" s="18">
        <f aca="true" t="shared" si="29" ref="H50:M50">SUM(H57+H62+H68+H74)</f>
        <v>0</v>
      </c>
      <c r="I50" s="18">
        <f t="shared" si="29"/>
        <v>0</v>
      </c>
      <c r="J50" s="18">
        <f t="shared" si="29"/>
        <v>0</v>
      </c>
      <c r="K50" s="55">
        <f t="shared" si="29"/>
        <v>0</v>
      </c>
      <c r="L50" s="18">
        <f t="shared" si="29"/>
        <v>0</v>
      </c>
      <c r="M50" s="18">
        <f t="shared" si="29"/>
        <v>0</v>
      </c>
      <c r="N50" s="8"/>
      <c r="O50" s="15"/>
      <c r="P50" s="16"/>
    </row>
    <row r="51" spans="1:16" s="2" customFormat="1" ht="23.25" customHeight="1">
      <c r="A51" s="23"/>
      <c r="B51" s="23"/>
      <c r="C51" s="66" t="s">
        <v>41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15"/>
      <c r="P51" s="16"/>
    </row>
    <row r="52" spans="1:16" s="2" customFormat="1" ht="22.5" customHeight="1">
      <c r="A52" s="23"/>
      <c r="B52" s="23"/>
      <c r="C52" s="66" t="s">
        <v>42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15"/>
      <c r="P52" s="16"/>
    </row>
    <row r="53" spans="1:16" s="2" customFormat="1" ht="66" customHeight="1">
      <c r="A53" s="17" t="s">
        <v>43</v>
      </c>
      <c r="B53" s="24" t="s">
        <v>44</v>
      </c>
      <c r="C53" s="8" t="s">
        <v>34</v>
      </c>
      <c r="D53" s="18">
        <f aca="true" t="shared" si="30" ref="D53:M53">SUM(D54:D57)</f>
        <v>35156.267139999996</v>
      </c>
      <c r="E53" s="18">
        <f t="shared" si="30"/>
        <v>3335.1</v>
      </c>
      <c r="F53" s="18">
        <f t="shared" si="30"/>
        <v>3875.5</v>
      </c>
      <c r="G53" s="18">
        <f t="shared" si="30"/>
        <v>3692.65657</v>
      </c>
      <c r="H53" s="18">
        <f t="shared" si="30"/>
        <v>6774.83877</v>
      </c>
      <c r="I53" s="18">
        <f t="shared" si="30"/>
        <v>7305.04612</v>
      </c>
      <c r="J53" s="18">
        <f t="shared" si="30"/>
        <v>4962.6</v>
      </c>
      <c r="K53" s="55">
        <f t="shared" si="30"/>
        <v>4932.04068</v>
      </c>
      <c r="L53" s="18">
        <f t="shared" si="30"/>
        <v>278.485</v>
      </c>
      <c r="M53" s="18">
        <f t="shared" si="30"/>
        <v>0</v>
      </c>
      <c r="N53" s="22" t="s">
        <v>45</v>
      </c>
      <c r="O53" s="15"/>
      <c r="P53" s="16"/>
    </row>
    <row r="54" spans="1:16" s="2" customFormat="1" ht="16.5" customHeight="1">
      <c r="A54" s="23"/>
      <c r="B54" s="9" t="s">
        <v>22</v>
      </c>
      <c r="C54" s="10"/>
      <c r="D54" s="18">
        <f>SUM(E54:M54)</f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55">
        <v>0</v>
      </c>
      <c r="L54" s="18">
        <v>0</v>
      </c>
      <c r="M54" s="18">
        <v>0</v>
      </c>
      <c r="N54" s="8"/>
      <c r="O54" s="15"/>
      <c r="P54" s="16"/>
    </row>
    <row r="55" spans="1:16" s="2" customFormat="1" ht="18.75" customHeight="1">
      <c r="A55" s="23"/>
      <c r="B55" s="9" t="s">
        <v>23</v>
      </c>
      <c r="C55" s="10"/>
      <c r="D55" s="18">
        <f>SUM(E55:M55)</f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55">
        <v>0</v>
      </c>
      <c r="L55" s="18">
        <v>0</v>
      </c>
      <c r="M55" s="18">
        <v>0</v>
      </c>
      <c r="N55" s="8"/>
      <c r="O55" s="15"/>
      <c r="P55" s="16"/>
    </row>
    <row r="56" spans="1:16" s="2" customFormat="1" ht="18" customHeight="1">
      <c r="A56" s="23"/>
      <c r="B56" s="9" t="s">
        <v>24</v>
      </c>
      <c r="C56" s="10"/>
      <c r="D56" s="18">
        <f>SUM(E56:M56)</f>
        <v>35156.267139999996</v>
      </c>
      <c r="E56" s="18">
        <v>3335.1</v>
      </c>
      <c r="F56" s="18">
        <v>3875.5</v>
      </c>
      <c r="G56" s="18">
        <v>3692.65657</v>
      </c>
      <c r="H56" s="18">
        <v>6774.83877</v>
      </c>
      <c r="I56" s="18">
        <v>7305.04612</v>
      </c>
      <c r="J56" s="18">
        <v>4962.6</v>
      </c>
      <c r="K56" s="55">
        <v>4932.04068</v>
      </c>
      <c r="L56" s="18">
        <v>278.485</v>
      </c>
      <c r="M56" s="18">
        <v>0</v>
      </c>
      <c r="N56" s="8"/>
      <c r="O56" s="15"/>
      <c r="P56" s="16"/>
    </row>
    <row r="57" spans="1:16" s="2" customFormat="1" ht="18" customHeight="1">
      <c r="A57" s="23"/>
      <c r="B57" s="9" t="s">
        <v>46</v>
      </c>
      <c r="C57" s="10"/>
      <c r="D57" s="18">
        <f>SUM(E57:M57)</f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55">
        <v>0</v>
      </c>
      <c r="L57" s="18">
        <v>0</v>
      </c>
      <c r="M57" s="18">
        <v>0</v>
      </c>
      <c r="N57" s="8"/>
      <c r="O57" s="15"/>
      <c r="P57" s="16"/>
    </row>
    <row r="58" spans="1:16" s="2" customFormat="1" ht="85.5" customHeight="1">
      <c r="A58" s="23" t="s">
        <v>47</v>
      </c>
      <c r="B58" s="25" t="s">
        <v>48</v>
      </c>
      <c r="C58" s="8" t="s">
        <v>34</v>
      </c>
      <c r="D58" s="18">
        <f aca="true" t="shared" si="31" ref="D58:M58">SUM(D59:D62)</f>
        <v>78534.6054</v>
      </c>
      <c r="E58" s="18">
        <f t="shared" si="31"/>
        <v>7980</v>
      </c>
      <c r="F58" s="18">
        <f t="shared" si="31"/>
        <v>8141</v>
      </c>
      <c r="G58" s="18">
        <f t="shared" si="31"/>
        <v>8141</v>
      </c>
      <c r="H58" s="18">
        <f t="shared" si="31"/>
        <v>8141</v>
      </c>
      <c r="I58" s="18">
        <f t="shared" si="31"/>
        <v>8614.9</v>
      </c>
      <c r="J58" s="18">
        <f t="shared" si="31"/>
        <v>8974.8</v>
      </c>
      <c r="K58" s="55">
        <f t="shared" si="31"/>
        <v>8783.1424</v>
      </c>
      <c r="L58" s="18">
        <f t="shared" si="31"/>
        <v>9685.668</v>
      </c>
      <c r="M58" s="18">
        <f t="shared" si="31"/>
        <v>10073.095</v>
      </c>
      <c r="N58" s="8" t="s">
        <v>49</v>
      </c>
      <c r="O58" s="15"/>
      <c r="P58" s="16"/>
    </row>
    <row r="59" spans="1:16" s="2" customFormat="1" ht="20.25" customHeight="1">
      <c r="A59" s="23"/>
      <c r="B59" s="9" t="s">
        <v>22</v>
      </c>
      <c r="C59" s="10"/>
      <c r="D59" s="18">
        <f>SUM(E59:M59)</f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55">
        <v>0</v>
      </c>
      <c r="L59" s="18">
        <v>0</v>
      </c>
      <c r="M59" s="18">
        <v>0</v>
      </c>
      <c r="N59" s="8"/>
      <c r="O59" s="15"/>
      <c r="P59" s="16"/>
    </row>
    <row r="60" spans="1:16" s="2" customFormat="1" ht="20.25" customHeight="1">
      <c r="A60" s="23"/>
      <c r="B60" s="9" t="s">
        <v>23</v>
      </c>
      <c r="C60" s="10"/>
      <c r="D60" s="18">
        <f>SUM(E60:M60)</f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55">
        <v>0</v>
      </c>
      <c r="L60" s="18">
        <v>0</v>
      </c>
      <c r="M60" s="18">
        <v>0</v>
      </c>
      <c r="N60" s="8"/>
      <c r="O60" s="15"/>
      <c r="P60" s="16"/>
    </row>
    <row r="61" spans="1:16" s="2" customFormat="1" ht="15.75" customHeight="1">
      <c r="A61" s="23"/>
      <c r="B61" s="9" t="s">
        <v>24</v>
      </c>
      <c r="C61" s="10"/>
      <c r="D61" s="18">
        <f>SUM(E61:M61)</f>
        <v>78534.6054</v>
      </c>
      <c r="E61" s="18">
        <v>7980</v>
      </c>
      <c r="F61" s="18">
        <v>8141</v>
      </c>
      <c r="G61" s="18">
        <v>8141</v>
      </c>
      <c r="H61" s="18">
        <v>8141</v>
      </c>
      <c r="I61" s="18">
        <v>8614.9</v>
      </c>
      <c r="J61" s="18">
        <v>8974.8</v>
      </c>
      <c r="K61" s="55">
        <v>8783.1424</v>
      </c>
      <c r="L61" s="18">
        <v>9685.668</v>
      </c>
      <c r="M61" s="18">
        <v>10073.095</v>
      </c>
      <c r="N61" s="8"/>
      <c r="O61" s="15"/>
      <c r="P61" s="16"/>
    </row>
    <row r="62" spans="1:16" s="2" customFormat="1" ht="18" customHeight="1">
      <c r="A62" s="23"/>
      <c r="B62" s="9" t="s">
        <v>46</v>
      </c>
      <c r="C62" s="10"/>
      <c r="D62" s="18">
        <f>SUM(E62:M62)</f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55">
        <v>0</v>
      </c>
      <c r="L62" s="18">
        <v>0</v>
      </c>
      <c r="M62" s="18">
        <v>0</v>
      </c>
      <c r="N62" s="8"/>
      <c r="O62" s="15"/>
      <c r="P62" s="16"/>
    </row>
    <row r="63" spans="1:16" s="2" customFormat="1" ht="16.5" customHeight="1">
      <c r="A63" s="23"/>
      <c r="B63" s="23"/>
      <c r="C63" s="66" t="s">
        <v>50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15"/>
      <c r="P63" s="16"/>
    </row>
    <row r="64" spans="1:16" s="2" customFormat="1" ht="84" customHeight="1">
      <c r="A64" s="17" t="s">
        <v>51</v>
      </c>
      <c r="B64" s="20" t="s">
        <v>52</v>
      </c>
      <c r="C64" s="8" t="s">
        <v>34</v>
      </c>
      <c r="D64" s="26">
        <f aca="true" t="shared" si="32" ref="D64:M64">SUM(D65:D68)</f>
        <v>3835.9</v>
      </c>
      <c r="E64" s="26">
        <f t="shared" si="32"/>
        <v>3835.9</v>
      </c>
      <c r="F64" s="26">
        <f t="shared" si="32"/>
        <v>0</v>
      </c>
      <c r="G64" s="26">
        <f t="shared" si="32"/>
        <v>0</v>
      </c>
      <c r="H64" s="26">
        <f t="shared" si="32"/>
        <v>0</v>
      </c>
      <c r="I64" s="26">
        <f t="shared" si="32"/>
        <v>0</v>
      </c>
      <c r="J64" s="26">
        <f t="shared" si="32"/>
        <v>0</v>
      </c>
      <c r="K64" s="56">
        <f t="shared" si="32"/>
        <v>0</v>
      </c>
      <c r="L64" s="26">
        <f t="shared" si="32"/>
        <v>0</v>
      </c>
      <c r="M64" s="26">
        <f t="shared" si="32"/>
        <v>0</v>
      </c>
      <c r="N64" s="8" t="s">
        <v>53</v>
      </c>
      <c r="O64" s="15"/>
      <c r="P64" s="16"/>
    </row>
    <row r="65" spans="1:16" s="2" customFormat="1" ht="18.75" customHeight="1">
      <c r="A65" s="17"/>
      <c r="B65" s="8" t="s">
        <v>22</v>
      </c>
      <c r="C65" s="10"/>
      <c r="D65" s="26">
        <f>SUM(E65:M65)</f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56">
        <v>0</v>
      </c>
      <c r="L65" s="26">
        <v>0</v>
      </c>
      <c r="M65" s="26">
        <v>0</v>
      </c>
      <c r="N65" s="8"/>
      <c r="O65" s="15"/>
      <c r="P65" s="16"/>
    </row>
    <row r="66" spans="1:16" s="2" customFormat="1" ht="18" customHeight="1">
      <c r="A66" s="17"/>
      <c r="B66" s="8" t="s">
        <v>23</v>
      </c>
      <c r="C66" s="10"/>
      <c r="D66" s="26">
        <f>SUM(E66:M66)</f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56">
        <v>0</v>
      </c>
      <c r="L66" s="26">
        <v>0</v>
      </c>
      <c r="M66" s="26">
        <v>0</v>
      </c>
      <c r="N66" s="8"/>
      <c r="O66" s="15"/>
      <c r="P66" s="16"/>
    </row>
    <row r="67" spans="1:16" s="2" customFormat="1" ht="18" customHeight="1">
      <c r="A67" s="17"/>
      <c r="B67" s="8" t="s">
        <v>24</v>
      </c>
      <c r="C67" s="10"/>
      <c r="D67" s="26">
        <f>SUM(E67:M67)</f>
        <v>3835.9</v>
      </c>
      <c r="E67" s="26">
        <v>3835.9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56">
        <v>0</v>
      </c>
      <c r="L67" s="26">
        <v>0</v>
      </c>
      <c r="M67" s="26">
        <v>0</v>
      </c>
      <c r="N67" s="8"/>
      <c r="O67" s="15"/>
      <c r="P67" s="16"/>
    </row>
    <row r="68" spans="1:16" s="2" customFormat="1" ht="18" customHeight="1">
      <c r="A68" s="17"/>
      <c r="B68" s="8" t="s">
        <v>46</v>
      </c>
      <c r="C68" s="10"/>
      <c r="D68" s="26">
        <f>SUM(E68:M68)</f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56">
        <v>0</v>
      </c>
      <c r="L68" s="26">
        <v>0</v>
      </c>
      <c r="M68" s="26">
        <v>0</v>
      </c>
      <c r="N68" s="8"/>
      <c r="O68" s="15"/>
      <c r="P68" s="16"/>
    </row>
    <row r="69" spans="2:16" s="2" customFormat="1" ht="18" customHeight="1">
      <c r="B69" s="27"/>
      <c r="C69" s="68" t="s">
        <v>54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15"/>
      <c r="P69" s="16"/>
    </row>
    <row r="70" spans="1:16" s="2" customFormat="1" ht="64.5" customHeight="1">
      <c r="A70" s="17" t="s">
        <v>55</v>
      </c>
      <c r="B70" s="20" t="s">
        <v>56</v>
      </c>
      <c r="C70" s="8" t="s">
        <v>34</v>
      </c>
      <c r="D70" s="18">
        <f aca="true" t="shared" si="33" ref="D70:M70">SUM(D71:D74)</f>
        <v>4909.48368</v>
      </c>
      <c r="E70" s="18">
        <f t="shared" si="33"/>
        <v>650</v>
      </c>
      <c r="F70" s="18">
        <f t="shared" si="33"/>
        <v>68.2</v>
      </c>
      <c r="G70" s="18">
        <f t="shared" si="33"/>
        <v>0</v>
      </c>
      <c r="H70" s="18">
        <f t="shared" si="33"/>
        <v>0</v>
      </c>
      <c r="I70" s="18">
        <f t="shared" si="33"/>
        <v>247.70347</v>
      </c>
      <c r="J70" s="18">
        <f t="shared" si="33"/>
        <v>1242.69114</v>
      </c>
      <c r="K70" s="55">
        <f t="shared" si="33"/>
        <v>2700.88907</v>
      </c>
      <c r="L70" s="18">
        <f t="shared" si="33"/>
        <v>0</v>
      </c>
      <c r="M70" s="18">
        <f t="shared" si="33"/>
        <v>0</v>
      </c>
      <c r="N70" s="8" t="s">
        <v>57</v>
      </c>
      <c r="O70" s="15"/>
      <c r="P70" s="16"/>
    </row>
    <row r="71" spans="1:16" s="2" customFormat="1" ht="18" customHeight="1">
      <c r="A71" s="17"/>
      <c r="B71" s="8" t="s">
        <v>22</v>
      </c>
      <c r="C71" s="28"/>
      <c r="D71" s="18">
        <f>SUM(E71:M71)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55">
        <v>0</v>
      </c>
      <c r="L71" s="18">
        <v>0</v>
      </c>
      <c r="M71" s="18">
        <v>0</v>
      </c>
      <c r="N71" s="8"/>
      <c r="O71" s="15"/>
      <c r="P71" s="16"/>
    </row>
    <row r="72" spans="1:16" s="2" customFormat="1" ht="18" customHeight="1">
      <c r="A72" s="17"/>
      <c r="B72" s="8" t="s">
        <v>23</v>
      </c>
      <c r="C72" s="28"/>
      <c r="D72" s="18">
        <f>SUM(E72:M72)</f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55">
        <v>0</v>
      </c>
      <c r="L72" s="18">
        <v>0</v>
      </c>
      <c r="M72" s="18">
        <v>0</v>
      </c>
      <c r="N72" s="8"/>
      <c r="O72" s="15"/>
      <c r="P72" s="16"/>
    </row>
    <row r="73" spans="1:16" s="2" customFormat="1" ht="18" customHeight="1">
      <c r="A73" s="17"/>
      <c r="B73" s="8" t="s">
        <v>24</v>
      </c>
      <c r="C73" s="28"/>
      <c r="D73" s="18">
        <f>SUM(E73:M73)</f>
        <v>4909.48368</v>
      </c>
      <c r="E73" s="18">
        <v>650</v>
      </c>
      <c r="F73" s="18">
        <v>68.2</v>
      </c>
      <c r="G73" s="18">
        <v>0</v>
      </c>
      <c r="H73" s="18">
        <v>0</v>
      </c>
      <c r="I73" s="18">
        <v>247.70347</v>
      </c>
      <c r="J73" s="18">
        <v>1242.69114</v>
      </c>
      <c r="K73" s="55">
        <v>2700.88907</v>
      </c>
      <c r="L73" s="18">
        <v>0</v>
      </c>
      <c r="M73" s="18">
        <v>0</v>
      </c>
      <c r="N73" s="8"/>
      <c r="O73" s="15"/>
      <c r="P73" s="16"/>
    </row>
    <row r="74" spans="1:16" s="2" customFormat="1" ht="18" customHeight="1">
      <c r="A74" s="17"/>
      <c r="B74" s="8" t="s">
        <v>46</v>
      </c>
      <c r="C74" s="28"/>
      <c r="D74" s="18">
        <f>SUM(E74:M74)</f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55">
        <v>0</v>
      </c>
      <c r="L74" s="18">
        <v>0</v>
      </c>
      <c r="M74" s="18">
        <v>0</v>
      </c>
      <c r="N74" s="8"/>
      <c r="O74" s="15"/>
      <c r="P74" s="16"/>
    </row>
    <row r="75" spans="1:16" s="2" customFormat="1" ht="57" customHeight="1">
      <c r="A75" s="17" t="s">
        <v>58</v>
      </c>
      <c r="B75" s="29" t="s">
        <v>59</v>
      </c>
      <c r="C75" s="30"/>
      <c r="D75" s="31">
        <f aca="true" t="shared" si="34" ref="D75:M75">SUM(D76:D79)</f>
        <v>556838.77075</v>
      </c>
      <c r="E75" s="31">
        <f t="shared" si="34"/>
        <v>70407.8</v>
      </c>
      <c r="F75" s="31">
        <f t="shared" si="34"/>
        <v>59454.100000000006</v>
      </c>
      <c r="G75" s="31">
        <f t="shared" si="34"/>
        <v>58407.257970000006</v>
      </c>
      <c r="H75" s="31">
        <f t="shared" si="34"/>
        <v>80112.80021</v>
      </c>
      <c r="I75" s="31">
        <f t="shared" si="34"/>
        <v>94256.52613</v>
      </c>
      <c r="J75" s="31">
        <f t="shared" si="34"/>
        <v>95934.18376</v>
      </c>
      <c r="K75" s="57">
        <f t="shared" si="34"/>
        <v>78264.01049</v>
      </c>
      <c r="L75" s="31">
        <f t="shared" si="34"/>
        <v>12190.53364</v>
      </c>
      <c r="M75" s="31">
        <f t="shared" si="34"/>
        <v>7811.55855</v>
      </c>
      <c r="N75" s="32"/>
      <c r="O75" s="15"/>
      <c r="P75" s="16"/>
    </row>
    <row r="76" spans="1:16" s="2" customFormat="1" ht="20.25" customHeight="1">
      <c r="A76" s="17"/>
      <c r="B76" s="8" t="s">
        <v>22</v>
      </c>
      <c r="C76" s="10"/>
      <c r="D76" s="18">
        <f aca="true" t="shared" si="35" ref="D76:M76">SUM(D81+D101+D106)</f>
        <v>125451.90773</v>
      </c>
      <c r="E76" s="18">
        <f t="shared" si="35"/>
        <v>0</v>
      </c>
      <c r="F76" s="18">
        <f t="shared" si="35"/>
        <v>0</v>
      </c>
      <c r="G76" s="18">
        <f t="shared" si="35"/>
        <v>0</v>
      </c>
      <c r="H76" s="18">
        <f t="shared" si="35"/>
        <v>0</v>
      </c>
      <c r="I76" s="18">
        <f t="shared" si="35"/>
        <v>0</v>
      </c>
      <c r="J76" s="18">
        <f t="shared" si="35"/>
        <v>56949.954</v>
      </c>
      <c r="K76" s="55">
        <f t="shared" si="35"/>
        <v>60675.95373</v>
      </c>
      <c r="L76" s="18">
        <f t="shared" si="35"/>
        <v>4100</v>
      </c>
      <c r="M76" s="18">
        <f t="shared" si="35"/>
        <v>3726</v>
      </c>
      <c r="N76" s="8"/>
      <c r="O76" s="15"/>
      <c r="P76" s="16"/>
    </row>
    <row r="77" spans="1:16" s="2" customFormat="1" ht="20.25" customHeight="1">
      <c r="A77" s="17"/>
      <c r="B77" s="8" t="s">
        <v>23</v>
      </c>
      <c r="C77" s="10"/>
      <c r="D77" s="18">
        <f aca="true" t="shared" si="36" ref="D77:M77">SUM(D82+D102+D107)</f>
        <v>15924.3</v>
      </c>
      <c r="E77" s="18">
        <f t="shared" si="36"/>
        <v>0</v>
      </c>
      <c r="F77" s="18">
        <f t="shared" si="36"/>
        <v>0</v>
      </c>
      <c r="G77" s="18">
        <f t="shared" si="36"/>
        <v>0</v>
      </c>
      <c r="H77" s="18">
        <f t="shared" si="36"/>
        <v>9551</v>
      </c>
      <c r="I77" s="18">
        <f t="shared" si="36"/>
        <v>0</v>
      </c>
      <c r="J77" s="18">
        <f t="shared" si="36"/>
        <v>6373.299999999999</v>
      </c>
      <c r="K77" s="55">
        <f t="shared" si="36"/>
        <v>0</v>
      </c>
      <c r="L77" s="18">
        <f t="shared" si="36"/>
        <v>0</v>
      </c>
      <c r="M77" s="18">
        <f t="shared" si="36"/>
        <v>0</v>
      </c>
      <c r="N77" s="8"/>
      <c r="O77" s="15"/>
      <c r="P77" s="16"/>
    </row>
    <row r="78" spans="1:16" s="2" customFormat="1" ht="20.25" customHeight="1">
      <c r="A78" s="17"/>
      <c r="B78" s="8" t="s">
        <v>24</v>
      </c>
      <c r="C78" s="10"/>
      <c r="D78" s="18">
        <f>D83+D103+D108</f>
        <v>415462.56302</v>
      </c>
      <c r="E78" s="18">
        <f aca="true" t="shared" si="37" ref="E78:G79">SUM(E83+E103+E108)</f>
        <v>70407.8</v>
      </c>
      <c r="F78" s="18">
        <f t="shared" si="37"/>
        <v>59454.100000000006</v>
      </c>
      <c r="G78" s="18">
        <f t="shared" si="37"/>
        <v>58407.257970000006</v>
      </c>
      <c r="H78" s="18">
        <f>H83+H103+H108</f>
        <v>70561.80021</v>
      </c>
      <c r="I78" s="18">
        <f aca="true" t="shared" si="38" ref="I78:M79">SUM(I83+I103+I108)</f>
        <v>94256.52613</v>
      </c>
      <c r="J78" s="18">
        <f t="shared" si="38"/>
        <v>32610.92976</v>
      </c>
      <c r="K78" s="55">
        <f t="shared" si="38"/>
        <v>17588.05676</v>
      </c>
      <c r="L78" s="18">
        <f t="shared" si="38"/>
        <v>8090.53364</v>
      </c>
      <c r="M78" s="18">
        <f t="shared" si="38"/>
        <v>4085.55855</v>
      </c>
      <c r="N78" s="8"/>
      <c r="O78" s="15"/>
      <c r="P78" s="16"/>
    </row>
    <row r="79" spans="1:16" s="2" customFormat="1" ht="20.25" customHeight="1">
      <c r="A79" s="17"/>
      <c r="B79" s="8" t="s">
        <v>25</v>
      </c>
      <c r="C79" s="10"/>
      <c r="D79" s="18">
        <f>SUM(D84+D104+D109)</f>
        <v>0</v>
      </c>
      <c r="E79" s="18">
        <f t="shared" si="37"/>
        <v>0</v>
      </c>
      <c r="F79" s="18">
        <f t="shared" si="37"/>
        <v>0</v>
      </c>
      <c r="G79" s="18">
        <f t="shared" si="37"/>
        <v>0</v>
      </c>
      <c r="H79" s="18">
        <f>SUM(H84+H104+H109)</f>
        <v>0</v>
      </c>
      <c r="I79" s="18">
        <f t="shared" si="38"/>
        <v>0</v>
      </c>
      <c r="J79" s="18">
        <f t="shared" si="38"/>
        <v>0</v>
      </c>
      <c r="K79" s="55">
        <f t="shared" si="38"/>
        <v>0</v>
      </c>
      <c r="L79" s="18">
        <f t="shared" si="38"/>
        <v>0</v>
      </c>
      <c r="M79" s="18">
        <f t="shared" si="38"/>
        <v>0</v>
      </c>
      <c r="N79" s="8"/>
      <c r="O79" s="15"/>
      <c r="P79" s="16"/>
    </row>
    <row r="80" spans="1:16" s="2" customFormat="1" ht="56.25" customHeight="1">
      <c r="A80" s="17" t="s">
        <v>60</v>
      </c>
      <c r="B80" s="20" t="s">
        <v>61</v>
      </c>
      <c r="C80" s="10"/>
      <c r="D80" s="18">
        <f aca="true" t="shared" si="39" ref="D80:M80">SUM(D81:D84)</f>
        <v>368455.15794</v>
      </c>
      <c r="E80" s="18">
        <f t="shared" si="39"/>
        <v>29523.3</v>
      </c>
      <c r="F80" s="18">
        <f t="shared" si="39"/>
        <v>37390.3</v>
      </c>
      <c r="G80" s="18">
        <f t="shared" si="39"/>
        <v>43774.28981</v>
      </c>
      <c r="H80" s="18">
        <f t="shared" si="39"/>
        <v>50410.270730000004</v>
      </c>
      <c r="I80" s="18">
        <f t="shared" si="39"/>
        <v>62358.49565</v>
      </c>
      <c r="J80" s="18">
        <f t="shared" si="39"/>
        <v>65850.954</v>
      </c>
      <c r="K80" s="55">
        <f t="shared" si="39"/>
        <v>71321.54775</v>
      </c>
      <c r="L80" s="18">
        <f t="shared" si="39"/>
        <v>4100</v>
      </c>
      <c r="M80" s="18">
        <f t="shared" si="39"/>
        <v>3726</v>
      </c>
      <c r="N80" s="8"/>
      <c r="O80" s="15"/>
      <c r="P80" s="16"/>
    </row>
    <row r="81" spans="1:17" s="2" customFormat="1" ht="20.25" customHeight="1">
      <c r="A81" s="17"/>
      <c r="B81" s="8" t="s">
        <v>22</v>
      </c>
      <c r="C81" s="10"/>
      <c r="D81" s="18">
        <f>D86+D91+D96</f>
        <v>125451.90773</v>
      </c>
      <c r="E81" s="18">
        <f aca="true" t="shared" si="40" ref="E81:I82">SUM(E91)</f>
        <v>0</v>
      </c>
      <c r="F81" s="18">
        <f t="shared" si="40"/>
        <v>0</v>
      </c>
      <c r="G81" s="18">
        <f t="shared" si="40"/>
        <v>0</v>
      </c>
      <c r="H81" s="18">
        <f t="shared" si="40"/>
        <v>0</v>
      </c>
      <c r="I81" s="18">
        <f t="shared" si="40"/>
        <v>0</v>
      </c>
      <c r="J81" s="19">
        <f>J86+J91+J96</f>
        <v>56949.954</v>
      </c>
      <c r="K81" s="55">
        <f>K86+K91+K96</f>
        <v>60675.95373</v>
      </c>
      <c r="L81" s="18">
        <f>L86+L91+L96</f>
        <v>4100</v>
      </c>
      <c r="M81" s="18">
        <f>M86+M91+M96</f>
        <v>3726</v>
      </c>
      <c r="N81" s="8"/>
      <c r="O81" s="15"/>
      <c r="P81" s="16"/>
      <c r="Q81" s="2" t="s">
        <v>66</v>
      </c>
    </row>
    <row r="82" spans="1:16" s="2" customFormat="1" ht="20.25" customHeight="1">
      <c r="A82" s="17"/>
      <c r="B82" s="8" t="s">
        <v>23</v>
      </c>
      <c r="C82" s="10"/>
      <c r="D82" s="18">
        <f>SUM(D92)</f>
        <v>0</v>
      </c>
      <c r="E82" s="18">
        <f t="shared" si="40"/>
        <v>0</v>
      </c>
      <c r="F82" s="18">
        <f t="shared" si="40"/>
        <v>0</v>
      </c>
      <c r="G82" s="18">
        <f t="shared" si="40"/>
        <v>0</v>
      </c>
      <c r="H82" s="18">
        <f t="shared" si="40"/>
        <v>0</v>
      </c>
      <c r="I82" s="18">
        <f t="shared" si="40"/>
        <v>0</v>
      </c>
      <c r="J82" s="18">
        <f>SUM(J92)</f>
        <v>0</v>
      </c>
      <c r="K82" s="55">
        <f>SUM(K92)</f>
        <v>0</v>
      </c>
      <c r="L82" s="18">
        <f>SUM(L92)</f>
        <v>0</v>
      </c>
      <c r="M82" s="18">
        <f>SUM(M92)</f>
        <v>0</v>
      </c>
      <c r="N82" s="8"/>
      <c r="O82" s="15"/>
      <c r="P82" s="16"/>
    </row>
    <row r="83" spans="1:16" s="2" customFormat="1" ht="20.25" customHeight="1">
      <c r="A83" s="17"/>
      <c r="B83" s="8" t="s">
        <v>24</v>
      </c>
      <c r="C83" s="10"/>
      <c r="D83" s="18">
        <f>D88+D93+D98</f>
        <v>243003.25021</v>
      </c>
      <c r="E83" s="18">
        <f>SUM(E88+E93)</f>
        <v>29523.3</v>
      </c>
      <c r="F83" s="18">
        <f>SUM(F88+F93)</f>
        <v>37390.3</v>
      </c>
      <c r="G83" s="18">
        <f>SUM(G88+G93)</f>
        <v>43774.28981</v>
      </c>
      <c r="H83" s="18">
        <f>SUM(H88+H93+H98)</f>
        <v>50410.270730000004</v>
      </c>
      <c r="I83" s="18">
        <f>SUM(I88+I93)</f>
        <v>62358.49565</v>
      </c>
      <c r="J83" s="18">
        <f>SUM(J88+J93)</f>
        <v>8901</v>
      </c>
      <c r="K83" s="55">
        <f>SUM(K88+K93)</f>
        <v>10645.59402</v>
      </c>
      <c r="L83" s="18">
        <f>SUM(L88+L93)</f>
        <v>0</v>
      </c>
      <c r="M83" s="18">
        <f>SUM(M88+M93)</f>
        <v>0</v>
      </c>
      <c r="N83" s="8"/>
      <c r="O83" s="15"/>
      <c r="P83" s="16"/>
    </row>
    <row r="84" spans="1:16" s="2" customFormat="1" ht="20.25" customHeight="1">
      <c r="A84" s="17"/>
      <c r="B84" s="8" t="s">
        <v>25</v>
      </c>
      <c r="C84" s="10"/>
      <c r="D84" s="18">
        <f aca="true" t="shared" si="41" ref="D84:M84">SUM(D94)</f>
        <v>0</v>
      </c>
      <c r="E84" s="18">
        <f t="shared" si="41"/>
        <v>0</v>
      </c>
      <c r="F84" s="18">
        <f t="shared" si="41"/>
        <v>0</v>
      </c>
      <c r="G84" s="18">
        <f t="shared" si="41"/>
        <v>0</v>
      </c>
      <c r="H84" s="18">
        <f t="shared" si="41"/>
        <v>0</v>
      </c>
      <c r="I84" s="18">
        <f t="shared" si="41"/>
        <v>0</v>
      </c>
      <c r="J84" s="18">
        <f t="shared" si="41"/>
        <v>0</v>
      </c>
      <c r="K84" s="55">
        <f t="shared" si="41"/>
        <v>0</v>
      </c>
      <c r="L84" s="18">
        <f t="shared" si="41"/>
        <v>0</v>
      </c>
      <c r="M84" s="18">
        <f t="shared" si="41"/>
        <v>0</v>
      </c>
      <c r="N84" s="8"/>
      <c r="O84" s="15"/>
      <c r="P84" s="16"/>
    </row>
    <row r="85" spans="1:16" s="2" customFormat="1" ht="64.5" customHeight="1">
      <c r="A85" s="17" t="s">
        <v>62</v>
      </c>
      <c r="B85" s="33" t="s">
        <v>63</v>
      </c>
      <c r="C85" s="8" t="s">
        <v>64</v>
      </c>
      <c r="D85" s="18">
        <f aca="true" t="shared" si="42" ref="D85:M85">SUM(D86:D89)</f>
        <v>367182.84094</v>
      </c>
      <c r="E85" s="18">
        <f t="shared" si="42"/>
        <v>29150.3</v>
      </c>
      <c r="F85" s="18">
        <f t="shared" si="42"/>
        <v>37390.3</v>
      </c>
      <c r="G85" s="18">
        <f t="shared" si="42"/>
        <v>43774.28981</v>
      </c>
      <c r="H85" s="18">
        <f t="shared" si="42"/>
        <v>49510.95373</v>
      </c>
      <c r="I85" s="18">
        <f t="shared" si="42"/>
        <v>62358.49565</v>
      </c>
      <c r="J85" s="18">
        <f t="shared" si="42"/>
        <v>65850.954</v>
      </c>
      <c r="K85" s="55">
        <f t="shared" si="42"/>
        <v>71321.54775</v>
      </c>
      <c r="L85" s="18">
        <f t="shared" si="42"/>
        <v>4100</v>
      </c>
      <c r="M85" s="18">
        <f t="shared" si="42"/>
        <v>3726</v>
      </c>
      <c r="N85" s="8" t="s">
        <v>65</v>
      </c>
      <c r="O85" s="15"/>
      <c r="P85" s="16"/>
    </row>
    <row r="86" spans="1:16" s="2" customFormat="1" ht="20.25" customHeight="1">
      <c r="A86" s="17"/>
      <c r="B86" s="8" t="s">
        <v>22</v>
      </c>
      <c r="C86" s="10"/>
      <c r="D86" s="34">
        <f>SUM(E86:M86)</f>
        <v>125451.90773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56949.954</v>
      </c>
      <c r="K86" s="55">
        <v>60675.95373</v>
      </c>
      <c r="L86" s="18">
        <v>4100</v>
      </c>
      <c r="M86" s="18">
        <v>3726</v>
      </c>
      <c r="N86" s="8"/>
      <c r="O86" s="15"/>
      <c r="P86" s="16"/>
    </row>
    <row r="87" spans="1:16" s="2" customFormat="1" ht="20.25" customHeight="1">
      <c r="A87" s="17"/>
      <c r="B87" s="8" t="s">
        <v>23</v>
      </c>
      <c r="C87" s="10"/>
      <c r="D87" s="34">
        <f>SUM(E87:M87)</f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55">
        <v>0</v>
      </c>
      <c r="L87" s="18">
        <v>0</v>
      </c>
      <c r="M87" s="18">
        <v>0</v>
      </c>
      <c r="N87" s="8"/>
      <c r="O87" s="15" t="s">
        <v>66</v>
      </c>
      <c r="P87" s="16"/>
    </row>
    <row r="88" spans="1:16" s="2" customFormat="1" ht="20.25" customHeight="1">
      <c r="A88" s="17"/>
      <c r="B88" s="8" t="s">
        <v>24</v>
      </c>
      <c r="C88" s="10"/>
      <c r="D88" s="34">
        <f>SUM(E88:M88)</f>
        <v>241730.93321</v>
      </c>
      <c r="E88" s="18">
        <v>29150.3</v>
      </c>
      <c r="F88" s="18">
        <v>37390.3</v>
      </c>
      <c r="G88" s="18">
        <v>43774.28981</v>
      </c>
      <c r="H88" s="18">
        <v>49510.95373</v>
      </c>
      <c r="I88" s="18">
        <v>62358.49565</v>
      </c>
      <c r="J88" s="18">
        <f>8901</f>
        <v>8901</v>
      </c>
      <c r="K88" s="55">
        <v>10645.59402</v>
      </c>
      <c r="L88" s="18">
        <v>0</v>
      </c>
      <c r="M88" s="18">
        <v>0</v>
      </c>
      <c r="N88" s="8"/>
      <c r="O88" s="15"/>
      <c r="P88" s="16"/>
    </row>
    <row r="89" spans="1:16" s="2" customFormat="1" ht="20.25" customHeight="1">
      <c r="A89" s="17"/>
      <c r="B89" s="8" t="s">
        <v>25</v>
      </c>
      <c r="C89" s="10"/>
      <c r="D89" s="34">
        <f>SUM(E89:M89)</f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55">
        <v>0</v>
      </c>
      <c r="L89" s="18">
        <v>0</v>
      </c>
      <c r="M89" s="18">
        <v>0</v>
      </c>
      <c r="N89" s="8"/>
      <c r="O89" s="15"/>
      <c r="P89" s="16"/>
    </row>
    <row r="90" spans="1:16" s="2" customFormat="1" ht="66.75" customHeight="1">
      <c r="A90" s="17" t="s">
        <v>67</v>
      </c>
      <c r="B90" s="20" t="s">
        <v>68</v>
      </c>
      <c r="C90" s="8" t="s">
        <v>64</v>
      </c>
      <c r="D90" s="18">
        <f>SUM(D91:D94)</f>
        <v>373</v>
      </c>
      <c r="E90" s="18">
        <f>SUM(E91:E94)</f>
        <v>373</v>
      </c>
      <c r="F90" s="18">
        <f>SUM(F91:F94)</f>
        <v>0</v>
      </c>
      <c r="G90" s="18">
        <v>0</v>
      </c>
      <c r="H90" s="18">
        <f aca="true" t="shared" si="43" ref="H90:M90">SUM(H91:H94)</f>
        <v>0</v>
      </c>
      <c r="I90" s="18">
        <f t="shared" si="43"/>
        <v>0</v>
      </c>
      <c r="J90" s="18">
        <f t="shared" si="43"/>
        <v>0</v>
      </c>
      <c r="K90" s="55">
        <f t="shared" si="43"/>
        <v>0</v>
      </c>
      <c r="L90" s="18">
        <f t="shared" si="43"/>
        <v>0</v>
      </c>
      <c r="M90" s="18">
        <f t="shared" si="43"/>
        <v>0</v>
      </c>
      <c r="N90" s="8"/>
      <c r="O90" s="15"/>
      <c r="P90" s="16"/>
    </row>
    <row r="91" spans="1:16" s="2" customFormat="1" ht="20.25" customHeight="1">
      <c r="A91" s="17"/>
      <c r="B91" s="8" t="s">
        <v>22</v>
      </c>
      <c r="C91" s="10"/>
      <c r="D91" s="18">
        <f>SUM(E91:M91)</f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55">
        <v>0</v>
      </c>
      <c r="L91" s="18">
        <v>0</v>
      </c>
      <c r="M91" s="18">
        <v>0</v>
      </c>
      <c r="N91" s="8"/>
      <c r="O91" s="15"/>
      <c r="P91" s="16"/>
    </row>
    <row r="92" spans="1:16" s="2" customFormat="1" ht="20.25" customHeight="1">
      <c r="A92" s="17"/>
      <c r="B92" s="8" t="s">
        <v>23</v>
      </c>
      <c r="C92" s="10"/>
      <c r="D92" s="18">
        <f>SUM(E92:M92)</f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55">
        <v>0</v>
      </c>
      <c r="L92" s="18">
        <v>0</v>
      </c>
      <c r="M92" s="18">
        <v>0</v>
      </c>
      <c r="N92" s="8"/>
      <c r="O92" s="15"/>
      <c r="P92" s="16"/>
    </row>
    <row r="93" spans="1:16" s="2" customFormat="1" ht="20.25" customHeight="1">
      <c r="A93" s="17"/>
      <c r="B93" s="8" t="s">
        <v>24</v>
      </c>
      <c r="C93" s="10"/>
      <c r="D93" s="18">
        <f>SUM(E93:M93)</f>
        <v>373</v>
      </c>
      <c r="E93" s="18">
        <v>373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55">
        <v>0</v>
      </c>
      <c r="L93" s="18">
        <v>0</v>
      </c>
      <c r="M93" s="18">
        <v>0</v>
      </c>
      <c r="N93" s="8"/>
      <c r="O93" s="15"/>
      <c r="P93" s="16"/>
    </row>
    <row r="94" spans="1:16" s="2" customFormat="1" ht="20.25" customHeight="1">
      <c r="A94" s="17"/>
      <c r="B94" s="8" t="s">
        <v>25</v>
      </c>
      <c r="C94" s="10"/>
      <c r="D94" s="18">
        <f>SUM(E94:M94)</f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55">
        <v>0</v>
      </c>
      <c r="L94" s="18">
        <v>0</v>
      </c>
      <c r="M94" s="18">
        <v>0</v>
      </c>
      <c r="N94" s="8"/>
      <c r="O94" s="15"/>
      <c r="P94" s="16"/>
    </row>
    <row r="95" spans="1:16" s="2" customFormat="1" ht="63.75" customHeight="1">
      <c r="A95" s="35" t="s">
        <v>69</v>
      </c>
      <c r="B95" s="8" t="s">
        <v>70</v>
      </c>
      <c r="C95" s="8" t="s">
        <v>64</v>
      </c>
      <c r="D95" s="18">
        <f aca="true" t="shared" si="44" ref="D95:M95">D96+D97+D98+D99</f>
        <v>899.317</v>
      </c>
      <c r="E95" s="18">
        <f t="shared" si="44"/>
        <v>0</v>
      </c>
      <c r="F95" s="18">
        <f t="shared" si="44"/>
        <v>0</v>
      </c>
      <c r="G95" s="18">
        <f t="shared" si="44"/>
        <v>0</v>
      </c>
      <c r="H95" s="18">
        <f t="shared" si="44"/>
        <v>899.317</v>
      </c>
      <c r="I95" s="18">
        <f t="shared" si="44"/>
        <v>0</v>
      </c>
      <c r="J95" s="18">
        <f t="shared" si="44"/>
        <v>0</v>
      </c>
      <c r="K95" s="55">
        <f t="shared" si="44"/>
        <v>0</v>
      </c>
      <c r="L95" s="18">
        <f t="shared" si="44"/>
        <v>0</v>
      </c>
      <c r="M95" s="18">
        <f t="shared" si="44"/>
        <v>0</v>
      </c>
      <c r="N95" s="8"/>
      <c r="O95" s="15"/>
      <c r="P95" s="16"/>
    </row>
    <row r="96" spans="1:16" s="2" customFormat="1" ht="20.25" customHeight="1">
      <c r="A96" s="17"/>
      <c r="B96" s="8" t="s">
        <v>22</v>
      </c>
      <c r="C96" s="10"/>
      <c r="D96" s="18">
        <f>SUM(E96:M96)</f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55">
        <v>0</v>
      </c>
      <c r="L96" s="18">
        <v>0</v>
      </c>
      <c r="M96" s="18">
        <v>0</v>
      </c>
      <c r="N96" s="8"/>
      <c r="O96" s="15"/>
      <c r="P96" s="16"/>
    </row>
    <row r="97" spans="1:16" s="2" customFormat="1" ht="20.25" customHeight="1">
      <c r="A97" s="17"/>
      <c r="B97" s="8" t="s">
        <v>23</v>
      </c>
      <c r="C97" s="10"/>
      <c r="D97" s="18">
        <f>SUM(E97:M97)</f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55">
        <v>0</v>
      </c>
      <c r="L97" s="18">
        <v>0</v>
      </c>
      <c r="M97" s="18">
        <v>0</v>
      </c>
      <c r="N97" s="8"/>
      <c r="O97" s="15"/>
      <c r="P97" s="16"/>
    </row>
    <row r="98" spans="1:16" s="2" customFormat="1" ht="20.25" customHeight="1">
      <c r="A98" s="17"/>
      <c r="B98" s="8" t="s">
        <v>24</v>
      </c>
      <c r="C98" s="10"/>
      <c r="D98" s="18">
        <f>SUM(E98:M98)</f>
        <v>899.317</v>
      </c>
      <c r="E98" s="18">
        <v>0</v>
      </c>
      <c r="F98" s="18">
        <v>0</v>
      </c>
      <c r="G98" s="18">
        <v>0</v>
      </c>
      <c r="H98" s="18">
        <v>899.317</v>
      </c>
      <c r="I98" s="18">
        <v>0</v>
      </c>
      <c r="J98" s="18">
        <v>0</v>
      </c>
      <c r="K98" s="55">
        <v>0</v>
      </c>
      <c r="L98" s="18">
        <v>0</v>
      </c>
      <c r="M98" s="18">
        <v>0</v>
      </c>
      <c r="N98" s="8"/>
      <c r="O98" s="15"/>
      <c r="P98" s="16"/>
    </row>
    <row r="99" spans="1:16" s="2" customFormat="1" ht="20.25" customHeight="1">
      <c r="A99" s="17"/>
      <c r="B99" s="8" t="s">
        <v>25</v>
      </c>
      <c r="C99" s="10"/>
      <c r="D99" s="18">
        <f>SUM(E99:M99)</f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55">
        <v>0</v>
      </c>
      <c r="L99" s="18">
        <v>0</v>
      </c>
      <c r="M99" s="18">
        <v>0</v>
      </c>
      <c r="N99" s="8"/>
      <c r="O99" s="15"/>
      <c r="P99" s="16"/>
    </row>
    <row r="100" spans="1:16" s="2" customFormat="1" ht="66.75" customHeight="1">
      <c r="A100" s="17" t="s">
        <v>71</v>
      </c>
      <c r="B100" s="20" t="s">
        <v>38</v>
      </c>
      <c r="C100" s="10"/>
      <c r="D100" s="18">
        <f aca="true" t="shared" si="45" ref="D100:M100">SUM(D101+D102+D103+D104)</f>
        <v>0</v>
      </c>
      <c r="E100" s="18">
        <f t="shared" si="45"/>
        <v>0</v>
      </c>
      <c r="F100" s="18">
        <f t="shared" si="45"/>
        <v>0</v>
      </c>
      <c r="G100" s="18">
        <f t="shared" si="45"/>
        <v>0</v>
      </c>
      <c r="H100" s="18">
        <f t="shared" si="45"/>
        <v>0</v>
      </c>
      <c r="I100" s="18">
        <f t="shared" si="45"/>
        <v>0</v>
      </c>
      <c r="J100" s="18">
        <f t="shared" si="45"/>
        <v>0</v>
      </c>
      <c r="K100" s="55">
        <f t="shared" si="45"/>
        <v>0</v>
      </c>
      <c r="L100" s="18">
        <f t="shared" si="45"/>
        <v>0</v>
      </c>
      <c r="M100" s="18">
        <f t="shared" si="45"/>
        <v>0</v>
      </c>
      <c r="N100" s="8"/>
      <c r="O100" s="15"/>
      <c r="P100" s="16"/>
    </row>
    <row r="101" spans="1:16" s="2" customFormat="1" ht="20.25" customHeight="1">
      <c r="A101" s="17"/>
      <c r="B101" s="8" t="s">
        <v>22</v>
      </c>
      <c r="C101" s="10"/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55">
        <v>0</v>
      </c>
      <c r="L101" s="18">
        <v>0</v>
      </c>
      <c r="M101" s="18">
        <v>0</v>
      </c>
      <c r="N101" s="8"/>
      <c r="O101" s="15"/>
      <c r="P101" s="16"/>
    </row>
    <row r="102" spans="1:16" s="2" customFormat="1" ht="20.25" customHeight="1">
      <c r="A102" s="17"/>
      <c r="B102" s="8" t="s">
        <v>23</v>
      </c>
      <c r="C102" s="10"/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55">
        <v>0</v>
      </c>
      <c r="L102" s="18">
        <v>0</v>
      </c>
      <c r="M102" s="18">
        <v>0</v>
      </c>
      <c r="N102" s="8"/>
      <c r="O102" s="15"/>
      <c r="P102" s="16"/>
    </row>
    <row r="103" spans="1:16" s="2" customFormat="1" ht="20.25" customHeight="1">
      <c r="A103" s="17"/>
      <c r="B103" s="8" t="s">
        <v>24</v>
      </c>
      <c r="C103" s="10"/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55">
        <v>0</v>
      </c>
      <c r="L103" s="18">
        <v>0</v>
      </c>
      <c r="M103" s="18">
        <v>0</v>
      </c>
      <c r="N103" s="8"/>
      <c r="O103" s="15"/>
      <c r="P103" s="16"/>
    </row>
    <row r="104" spans="1:16" s="2" customFormat="1" ht="20.25" customHeight="1">
      <c r="A104" s="17"/>
      <c r="B104" s="8" t="s">
        <v>25</v>
      </c>
      <c r="C104" s="10"/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55">
        <v>0</v>
      </c>
      <c r="L104" s="18">
        <v>0</v>
      </c>
      <c r="M104" s="18">
        <v>0</v>
      </c>
      <c r="N104" s="8"/>
      <c r="O104" s="15"/>
      <c r="P104" s="16"/>
    </row>
    <row r="105" spans="1:16" s="2" customFormat="1" ht="38.25" customHeight="1">
      <c r="A105" s="17" t="s">
        <v>72</v>
      </c>
      <c r="B105" s="20" t="s">
        <v>73</v>
      </c>
      <c r="C105" s="10"/>
      <c r="D105" s="18">
        <f>SUM(D106:D109)</f>
        <v>188383.61281</v>
      </c>
      <c r="E105" s="18">
        <f aca="true" t="shared" si="46" ref="E105:M105">SUM(E106+E107+E108+E109)</f>
        <v>40884.5</v>
      </c>
      <c r="F105" s="18">
        <f t="shared" si="46"/>
        <v>22063.800000000003</v>
      </c>
      <c r="G105" s="18">
        <f t="shared" si="46"/>
        <v>14632.96816</v>
      </c>
      <c r="H105" s="18">
        <f t="shared" si="46"/>
        <v>29702.52948</v>
      </c>
      <c r="I105" s="18">
        <f t="shared" si="46"/>
        <v>31898.03048</v>
      </c>
      <c r="J105" s="18">
        <f t="shared" si="46"/>
        <v>30083.22976</v>
      </c>
      <c r="K105" s="55">
        <f t="shared" si="46"/>
        <v>6942.462740000001</v>
      </c>
      <c r="L105" s="18">
        <f>SUM(L106+L107+L108+L109)</f>
        <v>8090.53364</v>
      </c>
      <c r="M105" s="18">
        <f t="shared" si="46"/>
        <v>4085.55855</v>
      </c>
      <c r="N105" s="8"/>
      <c r="O105" s="15"/>
      <c r="P105" s="16"/>
    </row>
    <row r="106" spans="1:16" s="2" customFormat="1" ht="20.25" customHeight="1">
      <c r="A106" s="17"/>
      <c r="B106" s="8" t="s">
        <v>22</v>
      </c>
      <c r="C106" s="10"/>
      <c r="D106" s="18">
        <f>D113+D120+D146</f>
        <v>0</v>
      </c>
      <c r="E106" s="18">
        <f aca="true" t="shared" si="47" ref="E106:M106">SUM(E113+E120+E146)</f>
        <v>0</v>
      </c>
      <c r="F106" s="18">
        <f t="shared" si="47"/>
        <v>0</v>
      </c>
      <c r="G106" s="18">
        <f t="shared" si="47"/>
        <v>0</v>
      </c>
      <c r="H106" s="18">
        <f t="shared" si="47"/>
        <v>0</v>
      </c>
      <c r="I106" s="18">
        <f t="shared" si="47"/>
        <v>0</v>
      </c>
      <c r="J106" s="18">
        <f t="shared" si="47"/>
        <v>0</v>
      </c>
      <c r="K106" s="55">
        <f t="shared" si="47"/>
        <v>0</v>
      </c>
      <c r="L106" s="18">
        <f t="shared" si="47"/>
        <v>0</v>
      </c>
      <c r="M106" s="18">
        <f t="shared" si="47"/>
        <v>0</v>
      </c>
      <c r="N106" s="8"/>
      <c r="O106" s="15"/>
      <c r="P106" s="16"/>
    </row>
    <row r="107" spans="1:16" s="2" customFormat="1" ht="20.25" customHeight="1">
      <c r="A107" s="17"/>
      <c r="B107" s="8" t="s">
        <v>23</v>
      </c>
      <c r="C107" s="10"/>
      <c r="D107" s="18">
        <f>D114+D121+D147+D142</f>
        <v>15924.3</v>
      </c>
      <c r="E107" s="18">
        <f>SUM(E114+E121+E147)</f>
        <v>0</v>
      </c>
      <c r="F107" s="18">
        <f>SUM(F114+F121+F147)</f>
        <v>0</v>
      </c>
      <c r="G107" s="18">
        <f>SUM(G114+G121+G147)</f>
        <v>0</v>
      </c>
      <c r="H107" s="18">
        <f>SUM(H114+H121+H147)</f>
        <v>9551</v>
      </c>
      <c r="I107" s="18">
        <f>SUM(I114+I121+I147)</f>
        <v>0</v>
      </c>
      <c r="J107" s="18">
        <f>SUM(J114+J121+J147+J142)</f>
        <v>6373.299999999999</v>
      </c>
      <c r="K107" s="55">
        <f>SUM(K114+K121+K147)</f>
        <v>0</v>
      </c>
      <c r="L107" s="18">
        <f>SUM(L114+L121+L147)</f>
        <v>0</v>
      </c>
      <c r="M107" s="18">
        <f>SUM(M114+M121+M147)</f>
        <v>0</v>
      </c>
      <c r="N107" s="8"/>
      <c r="O107" s="15"/>
      <c r="P107" s="16"/>
    </row>
    <row r="108" spans="1:16" s="2" customFormat="1" ht="20.25" customHeight="1">
      <c r="A108" s="17"/>
      <c r="B108" s="8" t="s">
        <v>24</v>
      </c>
      <c r="C108" s="10"/>
      <c r="D108" s="18">
        <f>D115+D122+D127+D132+D148+D143+D137</f>
        <v>172459.31281</v>
      </c>
      <c r="E108" s="18">
        <f>SUM(E115+E122+E148)</f>
        <v>40884.5</v>
      </c>
      <c r="F108" s="18">
        <f>SUM(F115+F122+F148)</f>
        <v>22063.800000000003</v>
      </c>
      <c r="G108" s="18">
        <f>SUM(G115+G122+G148)</f>
        <v>14632.96816</v>
      </c>
      <c r="H108" s="18">
        <f>H115+H122+H127+H132+H148</f>
        <v>20151.52948</v>
      </c>
      <c r="I108" s="18">
        <f>SUM(I115+I122+I148)</f>
        <v>31898.03048</v>
      </c>
      <c r="J108" s="18">
        <f>SUM(J115+J122+J148+J143)</f>
        <v>23709.92976</v>
      </c>
      <c r="K108" s="55">
        <f>SUM(K115+K122+K148)</f>
        <v>6942.462740000001</v>
      </c>
      <c r="L108" s="18">
        <f>SUM(L115+L122+L148+L137)</f>
        <v>8090.53364</v>
      </c>
      <c r="M108" s="18">
        <f>SUM(M115+M122+M148+M137)</f>
        <v>4085.55855</v>
      </c>
      <c r="N108" s="8"/>
      <c r="O108" s="15"/>
      <c r="P108" s="16"/>
    </row>
    <row r="109" spans="1:16" s="2" customFormat="1" ht="20.25" customHeight="1">
      <c r="A109" s="17"/>
      <c r="B109" s="8" t="s">
        <v>25</v>
      </c>
      <c r="C109" s="10"/>
      <c r="D109" s="18">
        <f>D116+D123+D149</f>
        <v>0</v>
      </c>
      <c r="E109" s="18">
        <f aca="true" t="shared" si="48" ref="E109:M109">SUM(E116++E123+E149)</f>
        <v>0</v>
      </c>
      <c r="F109" s="18">
        <f t="shared" si="48"/>
        <v>0</v>
      </c>
      <c r="G109" s="18">
        <f t="shared" si="48"/>
        <v>0</v>
      </c>
      <c r="H109" s="18">
        <f t="shared" si="48"/>
        <v>0</v>
      </c>
      <c r="I109" s="18">
        <f t="shared" si="48"/>
        <v>0</v>
      </c>
      <c r="J109" s="18">
        <f t="shared" si="48"/>
        <v>0</v>
      </c>
      <c r="K109" s="55">
        <f t="shared" si="48"/>
        <v>0</v>
      </c>
      <c r="L109" s="18">
        <f t="shared" si="48"/>
        <v>0</v>
      </c>
      <c r="M109" s="18">
        <f t="shared" si="48"/>
        <v>0</v>
      </c>
      <c r="N109" s="8"/>
      <c r="O109" s="15"/>
      <c r="P109" s="16"/>
    </row>
    <row r="110" spans="1:16" s="2" customFormat="1" ht="22.5" customHeight="1">
      <c r="A110" s="23"/>
      <c r="B110" s="23"/>
      <c r="C110" s="66" t="s">
        <v>74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15"/>
      <c r="P110" s="16"/>
    </row>
    <row r="111" spans="1:16" s="2" customFormat="1" ht="24.75" customHeight="1">
      <c r="A111" s="23"/>
      <c r="B111" s="23"/>
      <c r="C111" s="66" t="s">
        <v>75</v>
      </c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15"/>
      <c r="P111" s="16"/>
    </row>
    <row r="112" spans="1:16" s="2" customFormat="1" ht="114" customHeight="1">
      <c r="A112" s="17" t="s">
        <v>76</v>
      </c>
      <c r="B112" s="36" t="s">
        <v>77</v>
      </c>
      <c r="C112" s="8" t="s">
        <v>64</v>
      </c>
      <c r="D112" s="18">
        <f aca="true" t="shared" si="49" ref="D112:M112">SUM(D113:D116)</f>
        <v>111456.51371</v>
      </c>
      <c r="E112" s="18">
        <f t="shared" si="49"/>
        <v>23290.8</v>
      </c>
      <c r="F112" s="18">
        <f t="shared" si="49"/>
        <v>16591.9</v>
      </c>
      <c r="G112" s="18">
        <f t="shared" si="49"/>
        <v>12168.30936</v>
      </c>
      <c r="H112" s="18">
        <f t="shared" si="49"/>
        <v>11906.97175</v>
      </c>
      <c r="I112" s="18">
        <f t="shared" si="49"/>
        <v>28389.26493</v>
      </c>
      <c r="J112" s="18">
        <f t="shared" si="49"/>
        <v>16477.4</v>
      </c>
      <c r="K112" s="55">
        <f t="shared" si="49"/>
        <v>2631.86767</v>
      </c>
      <c r="L112" s="18">
        <f t="shared" si="49"/>
        <v>0</v>
      </c>
      <c r="M112" s="18">
        <f t="shared" si="49"/>
        <v>0</v>
      </c>
      <c r="N112" s="8" t="s">
        <v>78</v>
      </c>
      <c r="O112" s="15"/>
      <c r="P112" s="16"/>
    </row>
    <row r="113" spans="1:16" s="2" customFormat="1" ht="19.5" customHeight="1">
      <c r="A113" s="23"/>
      <c r="B113" s="9" t="s">
        <v>22</v>
      </c>
      <c r="C113" s="10"/>
      <c r="D113" s="18">
        <f>SUM(E113:M113)</f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55">
        <v>0</v>
      </c>
      <c r="L113" s="18">
        <v>0</v>
      </c>
      <c r="M113" s="18">
        <v>0</v>
      </c>
      <c r="N113" s="8"/>
      <c r="O113" s="15"/>
      <c r="P113" s="16"/>
    </row>
    <row r="114" spans="1:16" s="2" customFormat="1" ht="19.5" customHeight="1">
      <c r="A114" s="23"/>
      <c r="B114" s="9" t="s">
        <v>23</v>
      </c>
      <c r="C114" s="10"/>
      <c r="D114" s="18">
        <f>SUM(E114:M114)</f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55">
        <v>0</v>
      </c>
      <c r="L114" s="18">
        <v>0</v>
      </c>
      <c r="M114" s="18">
        <v>0</v>
      </c>
      <c r="N114" s="8"/>
      <c r="O114" s="15"/>
      <c r="P114" s="16"/>
    </row>
    <row r="115" spans="1:16" s="2" customFormat="1" ht="18.75" customHeight="1">
      <c r="A115" s="23"/>
      <c r="B115" s="9" t="s">
        <v>24</v>
      </c>
      <c r="C115" s="10"/>
      <c r="D115" s="18">
        <f>SUM(E115:M115)</f>
        <v>111456.51371</v>
      </c>
      <c r="E115" s="18">
        <v>23290.8</v>
      </c>
      <c r="F115" s="18">
        <v>16591.9</v>
      </c>
      <c r="G115" s="18">
        <v>12168.30936</v>
      </c>
      <c r="H115" s="18">
        <v>11906.97175</v>
      </c>
      <c r="I115" s="18">
        <v>28389.26493</v>
      </c>
      <c r="J115" s="18">
        <v>16477.4</v>
      </c>
      <c r="K115" s="55">
        <v>2631.86767</v>
      </c>
      <c r="L115" s="18">
        <v>0</v>
      </c>
      <c r="M115" s="18">
        <v>0</v>
      </c>
      <c r="N115" s="8"/>
      <c r="O115" s="15"/>
      <c r="P115" s="16"/>
    </row>
    <row r="116" spans="1:16" s="2" customFormat="1" ht="18.75" customHeight="1">
      <c r="A116" s="23"/>
      <c r="B116" s="9" t="s">
        <v>46</v>
      </c>
      <c r="C116" s="10"/>
      <c r="D116" s="18">
        <f>SUM(E116:M116)</f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55">
        <v>0</v>
      </c>
      <c r="L116" s="18">
        <v>0</v>
      </c>
      <c r="M116" s="18">
        <v>0</v>
      </c>
      <c r="N116" s="8"/>
      <c r="O116" s="15"/>
      <c r="P116" s="16"/>
    </row>
    <row r="117" spans="1:16" s="2" customFormat="1" ht="102" customHeight="1">
      <c r="A117" s="17" t="s">
        <v>79</v>
      </c>
      <c r="B117" s="36" t="s">
        <v>77</v>
      </c>
      <c r="C117" s="8" t="s">
        <v>64</v>
      </c>
      <c r="D117" s="18">
        <f aca="true" t="shared" si="50" ref="D117:M117">SUM(D118:D121)</f>
        <v>0</v>
      </c>
      <c r="E117" s="18">
        <f t="shared" si="50"/>
        <v>0</v>
      </c>
      <c r="F117" s="18">
        <f t="shared" si="50"/>
        <v>0</v>
      </c>
      <c r="G117" s="18">
        <f t="shared" si="50"/>
        <v>0</v>
      </c>
      <c r="H117" s="18">
        <f t="shared" si="50"/>
        <v>0</v>
      </c>
      <c r="I117" s="18">
        <f t="shared" si="50"/>
        <v>0</v>
      </c>
      <c r="J117" s="18">
        <f t="shared" si="50"/>
        <v>0</v>
      </c>
      <c r="K117" s="55">
        <f t="shared" si="50"/>
        <v>0</v>
      </c>
      <c r="L117" s="18">
        <f t="shared" si="50"/>
        <v>0</v>
      </c>
      <c r="M117" s="18">
        <f t="shared" si="50"/>
        <v>0</v>
      </c>
      <c r="N117" s="8" t="s">
        <v>78</v>
      </c>
      <c r="O117" s="15"/>
      <c r="P117" s="16"/>
    </row>
    <row r="118" spans="1:16" s="2" customFormat="1" ht="30" customHeight="1">
      <c r="A118" s="23"/>
      <c r="B118" s="9" t="s">
        <v>22</v>
      </c>
      <c r="C118" s="10"/>
      <c r="D118" s="18">
        <f>SUM(E118:M118)</f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55">
        <v>0</v>
      </c>
      <c r="L118" s="18">
        <v>0</v>
      </c>
      <c r="M118" s="18">
        <v>0</v>
      </c>
      <c r="N118" s="8"/>
      <c r="O118" s="15"/>
      <c r="P118" s="16"/>
    </row>
    <row r="119" spans="1:16" s="2" customFormat="1" ht="20.25" customHeight="1">
      <c r="A119" s="23"/>
      <c r="B119" s="9" t="s">
        <v>23</v>
      </c>
      <c r="C119" s="10"/>
      <c r="D119" s="18">
        <f>SUM(E119:M119)</f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55">
        <v>0</v>
      </c>
      <c r="L119" s="18">
        <v>0</v>
      </c>
      <c r="M119" s="18">
        <v>0</v>
      </c>
      <c r="N119" s="8"/>
      <c r="O119" s="15"/>
      <c r="P119" s="16"/>
    </row>
    <row r="120" spans="1:16" s="2" customFormat="1" ht="18.75" customHeight="1">
      <c r="A120" s="23"/>
      <c r="B120" s="9" t="s">
        <v>24</v>
      </c>
      <c r="C120" s="10"/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55">
        <v>0</v>
      </c>
      <c r="L120" s="18">
        <v>0</v>
      </c>
      <c r="M120" s="18">
        <v>0</v>
      </c>
      <c r="N120" s="8"/>
      <c r="O120" s="15"/>
      <c r="P120" s="16"/>
    </row>
    <row r="121" spans="1:16" s="2" customFormat="1" ht="18.75" customHeight="1">
      <c r="A121" s="23"/>
      <c r="B121" s="9" t="s">
        <v>46</v>
      </c>
      <c r="C121" s="10"/>
      <c r="D121" s="18">
        <f>SUM(E121:M121)</f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55">
        <v>0</v>
      </c>
      <c r="L121" s="18">
        <v>0</v>
      </c>
      <c r="M121" s="18">
        <v>0</v>
      </c>
      <c r="N121" s="8"/>
      <c r="O121" s="15"/>
      <c r="P121" s="16"/>
    </row>
    <row r="122" spans="1:16" s="2" customFormat="1" ht="18.75" customHeight="1">
      <c r="A122" s="17"/>
      <c r="B122" s="8" t="s">
        <v>24</v>
      </c>
      <c r="C122" s="10"/>
      <c r="D122" s="18">
        <f>SUM(E122:I122)</f>
        <v>1550</v>
      </c>
      <c r="E122" s="18">
        <v>1550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55">
        <v>0</v>
      </c>
      <c r="L122" s="18">
        <v>0</v>
      </c>
      <c r="M122" s="18">
        <v>0</v>
      </c>
      <c r="N122" s="8"/>
      <c r="O122" s="15"/>
      <c r="P122" s="16"/>
    </row>
    <row r="123" spans="1:16" s="2" customFormat="1" ht="22.5" customHeight="1">
      <c r="A123" s="17"/>
      <c r="B123" s="8" t="s">
        <v>25</v>
      </c>
      <c r="C123" s="10"/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55">
        <v>0</v>
      </c>
      <c r="L123" s="18">
        <v>0</v>
      </c>
      <c r="M123" s="18">
        <v>0</v>
      </c>
      <c r="N123" s="8"/>
      <c r="O123" s="15"/>
      <c r="P123" s="16"/>
    </row>
    <row r="124" spans="1:16" s="2" customFormat="1" ht="63.75" customHeight="1">
      <c r="A124" s="17" t="s">
        <v>80</v>
      </c>
      <c r="B124" s="20" t="s">
        <v>81</v>
      </c>
      <c r="C124" s="8" t="s">
        <v>82</v>
      </c>
      <c r="D124" s="18">
        <f aca="true" t="shared" si="51" ref="D124:M124">D125+D126+D127+D128</f>
        <v>817.43132</v>
      </c>
      <c r="E124" s="18">
        <f t="shared" si="51"/>
        <v>0</v>
      </c>
      <c r="F124" s="18">
        <f t="shared" si="51"/>
        <v>0</v>
      </c>
      <c r="G124" s="18">
        <f t="shared" si="51"/>
        <v>0</v>
      </c>
      <c r="H124" s="18">
        <f t="shared" si="51"/>
        <v>817.43132</v>
      </c>
      <c r="I124" s="18">
        <f t="shared" si="51"/>
        <v>0</v>
      </c>
      <c r="J124" s="18">
        <f t="shared" si="51"/>
        <v>0</v>
      </c>
      <c r="K124" s="55">
        <f t="shared" si="51"/>
        <v>0</v>
      </c>
      <c r="L124" s="18">
        <f t="shared" si="51"/>
        <v>0</v>
      </c>
      <c r="M124" s="18">
        <f t="shared" si="51"/>
        <v>0</v>
      </c>
      <c r="N124" s="8"/>
      <c r="O124" s="15"/>
      <c r="P124" s="16"/>
    </row>
    <row r="125" spans="1:16" s="2" customFormat="1" ht="22.5" customHeight="1">
      <c r="A125" s="17"/>
      <c r="B125" s="8" t="s">
        <v>22</v>
      </c>
      <c r="C125" s="10"/>
      <c r="D125" s="18">
        <f>SUM(E125:M125)</f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55">
        <v>0</v>
      </c>
      <c r="L125" s="18">
        <v>0</v>
      </c>
      <c r="M125" s="18">
        <v>0</v>
      </c>
      <c r="N125" s="8"/>
      <c r="O125" s="15"/>
      <c r="P125" s="16"/>
    </row>
    <row r="126" spans="1:16" s="2" customFormat="1" ht="22.5" customHeight="1">
      <c r="A126" s="17"/>
      <c r="B126" s="8" t="s">
        <v>23</v>
      </c>
      <c r="C126" s="10"/>
      <c r="D126" s="18">
        <f>SUM(E126:M126)</f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55">
        <v>0</v>
      </c>
      <c r="L126" s="18">
        <v>0</v>
      </c>
      <c r="M126" s="18">
        <v>0</v>
      </c>
      <c r="N126" s="8"/>
      <c r="O126" s="15"/>
      <c r="P126" s="16"/>
    </row>
    <row r="127" spans="1:16" s="2" customFormat="1" ht="22.5" customHeight="1">
      <c r="A127" s="17"/>
      <c r="B127" s="8" t="s">
        <v>24</v>
      </c>
      <c r="C127" s="10"/>
      <c r="D127" s="18">
        <f>SUM(E127:M127)</f>
        <v>817.43132</v>
      </c>
      <c r="E127" s="18">
        <v>0</v>
      </c>
      <c r="F127" s="18">
        <v>0</v>
      </c>
      <c r="G127" s="18">
        <v>0</v>
      </c>
      <c r="H127" s="18">
        <v>817.43132</v>
      </c>
      <c r="I127" s="18">
        <v>0</v>
      </c>
      <c r="J127" s="18">
        <v>0</v>
      </c>
      <c r="K127" s="55">
        <v>0</v>
      </c>
      <c r="L127" s="18">
        <v>0</v>
      </c>
      <c r="M127" s="18">
        <v>0</v>
      </c>
      <c r="N127" s="8"/>
      <c r="O127" s="15"/>
      <c r="P127" s="16"/>
    </row>
    <row r="128" spans="1:16" s="2" customFormat="1" ht="22.5" customHeight="1">
      <c r="A128" s="17"/>
      <c r="B128" s="8" t="s">
        <v>25</v>
      </c>
      <c r="C128" s="10"/>
      <c r="D128" s="18">
        <f>SUM(E128:M128)</f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55">
        <v>0</v>
      </c>
      <c r="L128" s="18">
        <v>0</v>
      </c>
      <c r="M128" s="18">
        <v>0</v>
      </c>
      <c r="N128" s="8"/>
      <c r="O128" s="15"/>
      <c r="P128" s="16"/>
    </row>
    <row r="129" spans="1:16" s="2" customFormat="1" ht="52.5" customHeight="1">
      <c r="A129" s="17" t="s">
        <v>83</v>
      </c>
      <c r="B129" s="20" t="s">
        <v>84</v>
      </c>
      <c r="C129" s="8" t="s">
        <v>82</v>
      </c>
      <c r="D129" s="18">
        <f aca="true" t="shared" si="52" ref="D129:M129">D130+D131+D132+D133</f>
        <v>519.07641</v>
      </c>
      <c r="E129" s="18">
        <f t="shared" si="52"/>
        <v>0</v>
      </c>
      <c r="F129" s="18">
        <f t="shared" si="52"/>
        <v>0</v>
      </c>
      <c r="G129" s="18">
        <f t="shared" si="52"/>
        <v>0</v>
      </c>
      <c r="H129" s="18">
        <f t="shared" si="52"/>
        <v>519.07641</v>
      </c>
      <c r="I129" s="18">
        <f t="shared" si="52"/>
        <v>0</v>
      </c>
      <c r="J129" s="18">
        <f t="shared" si="52"/>
        <v>0</v>
      </c>
      <c r="K129" s="55">
        <f t="shared" si="52"/>
        <v>0</v>
      </c>
      <c r="L129" s="18">
        <f t="shared" si="52"/>
        <v>0</v>
      </c>
      <c r="M129" s="18">
        <f t="shared" si="52"/>
        <v>0</v>
      </c>
      <c r="N129" s="8"/>
      <c r="O129" s="15"/>
      <c r="P129" s="16"/>
    </row>
    <row r="130" spans="1:16" s="2" customFormat="1" ht="17.25" customHeight="1">
      <c r="A130" s="17"/>
      <c r="B130" s="8" t="s">
        <v>22</v>
      </c>
      <c r="C130" s="10"/>
      <c r="D130" s="18">
        <f>SUM(E130:M130)</f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55">
        <v>0</v>
      </c>
      <c r="L130" s="18">
        <v>0</v>
      </c>
      <c r="M130" s="18">
        <v>0</v>
      </c>
      <c r="N130" s="8"/>
      <c r="O130" s="15"/>
      <c r="P130" s="16"/>
    </row>
    <row r="131" spans="1:16" s="2" customFormat="1" ht="15.75" customHeight="1">
      <c r="A131" s="17"/>
      <c r="B131" s="8" t="s">
        <v>23</v>
      </c>
      <c r="C131" s="10"/>
      <c r="D131" s="18">
        <f>SUM(E131:M131)</f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55">
        <v>0</v>
      </c>
      <c r="L131" s="18">
        <v>0</v>
      </c>
      <c r="M131" s="18">
        <v>0</v>
      </c>
      <c r="N131" s="8"/>
      <c r="O131" s="15"/>
      <c r="P131" s="16"/>
    </row>
    <row r="132" spans="1:16" s="2" customFormat="1" ht="15.75" customHeight="1">
      <c r="A132" s="17"/>
      <c r="B132" s="8" t="s">
        <v>24</v>
      </c>
      <c r="C132" s="10"/>
      <c r="D132" s="18">
        <f>SUM(E132:M132)</f>
        <v>519.07641</v>
      </c>
      <c r="E132" s="18">
        <v>0</v>
      </c>
      <c r="F132" s="18">
        <v>0</v>
      </c>
      <c r="G132" s="18">
        <v>0</v>
      </c>
      <c r="H132" s="18">
        <v>519.07641</v>
      </c>
      <c r="I132" s="18">
        <v>0</v>
      </c>
      <c r="J132" s="18">
        <v>0</v>
      </c>
      <c r="K132" s="55">
        <v>0</v>
      </c>
      <c r="L132" s="18">
        <v>0</v>
      </c>
      <c r="M132" s="18">
        <v>0</v>
      </c>
      <c r="N132" s="8"/>
      <c r="O132" s="15"/>
      <c r="P132" s="16"/>
    </row>
    <row r="133" spans="1:16" s="2" customFormat="1" ht="15.75" customHeight="1">
      <c r="A133" s="37"/>
      <c r="B133" s="27" t="s">
        <v>25</v>
      </c>
      <c r="C133" s="38"/>
      <c r="D133" s="39">
        <f>SUM(E133:M133)</f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58">
        <v>0</v>
      </c>
      <c r="L133" s="39">
        <v>0</v>
      </c>
      <c r="M133" s="39">
        <v>0</v>
      </c>
      <c r="N133" s="27"/>
      <c r="O133" s="15"/>
      <c r="P133" s="16"/>
    </row>
    <row r="134" spans="1:16" s="2" customFormat="1" ht="116.25" customHeight="1">
      <c r="A134" s="17" t="s">
        <v>85</v>
      </c>
      <c r="B134" s="20" t="s">
        <v>86</v>
      </c>
      <c r="C134" s="8" t="s">
        <v>82</v>
      </c>
      <c r="D134" s="18">
        <f aca="true" t="shared" si="53" ref="D134:M134">D135+D136+D137+D138</f>
        <v>12036.09219</v>
      </c>
      <c r="E134" s="18">
        <f t="shared" si="53"/>
        <v>0</v>
      </c>
      <c r="F134" s="18">
        <f t="shared" si="53"/>
        <v>0</v>
      </c>
      <c r="G134" s="18">
        <f t="shared" si="53"/>
        <v>0</v>
      </c>
      <c r="H134" s="18">
        <f t="shared" si="53"/>
        <v>0</v>
      </c>
      <c r="I134" s="18">
        <f t="shared" si="53"/>
        <v>0</v>
      </c>
      <c r="J134" s="18">
        <f t="shared" si="53"/>
        <v>0</v>
      </c>
      <c r="K134" s="55">
        <f t="shared" si="53"/>
        <v>0</v>
      </c>
      <c r="L134" s="18">
        <f t="shared" si="53"/>
        <v>8020.53364</v>
      </c>
      <c r="M134" s="18">
        <f t="shared" si="53"/>
        <v>4015.55855</v>
      </c>
      <c r="N134" s="8"/>
      <c r="O134" s="40"/>
      <c r="P134" s="16"/>
    </row>
    <row r="135" spans="1:16" s="2" customFormat="1" ht="15.75" customHeight="1">
      <c r="A135" s="17"/>
      <c r="B135" s="8" t="s">
        <v>22</v>
      </c>
      <c r="C135" s="10"/>
      <c r="D135" s="18">
        <f>SUM(E135:M135)</f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55">
        <v>0</v>
      </c>
      <c r="L135" s="18">
        <v>0</v>
      </c>
      <c r="M135" s="18">
        <v>0</v>
      </c>
      <c r="N135" s="8"/>
      <c r="O135" s="40"/>
      <c r="P135" s="16"/>
    </row>
    <row r="136" spans="1:16" s="2" customFormat="1" ht="15.75" customHeight="1">
      <c r="A136" s="17"/>
      <c r="B136" s="8" t="s">
        <v>23</v>
      </c>
      <c r="C136" s="10"/>
      <c r="D136" s="18">
        <f>SUM(E136:M136)</f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55">
        <v>0</v>
      </c>
      <c r="L136" s="18">
        <v>0</v>
      </c>
      <c r="M136" s="18">
        <v>0</v>
      </c>
      <c r="N136" s="8"/>
      <c r="O136" s="40"/>
      <c r="P136" s="16"/>
    </row>
    <row r="137" spans="1:16" s="2" customFormat="1" ht="15.75" customHeight="1">
      <c r="A137" s="17"/>
      <c r="B137" s="8" t="s">
        <v>24</v>
      </c>
      <c r="C137" s="10"/>
      <c r="D137" s="18">
        <f>SUM(E137:M137)</f>
        <v>12036.09219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55">
        <v>0</v>
      </c>
      <c r="L137" s="18">
        <v>8020.53364</v>
      </c>
      <c r="M137" s="18">
        <v>4015.55855</v>
      </c>
      <c r="N137" s="8"/>
      <c r="O137" s="40"/>
      <c r="P137" s="16"/>
    </row>
    <row r="138" spans="1:16" s="2" customFormat="1" ht="15.75" customHeight="1">
      <c r="A138" s="37"/>
      <c r="B138" s="27" t="s">
        <v>25</v>
      </c>
      <c r="C138" s="38"/>
      <c r="D138" s="39">
        <f>SUM(E138:M138)</f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58">
        <v>0</v>
      </c>
      <c r="L138" s="39">
        <v>0</v>
      </c>
      <c r="M138" s="39">
        <v>0</v>
      </c>
      <c r="N138" s="27"/>
      <c r="O138" s="40"/>
      <c r="P138" s="16"/>
    </row>
    <row r="139" spans="1:16" s="2" customFormat="1" ht="27" customHeight="1">
      <c r="A139" s="17"/>
      <c r="B139" s="8"/>
      <c r="C139" s="69" t="s">
        <v>87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40"/>
      <c r="P139" s="16"/>
    </row>
    <row r="140" spans="1:16" s="2" customFormat="1" ht="68.25" customHeight="1">
      <c r="A140" s="41" t="s">
        <v>88</v>
      </c>
      <c r="B140" s="42" t="s">
        <v>89</v>
      </c>
      <c r="C140" s="32" t="s">
        <v>82</v>
      </c>
      <c r="D140" s="43">
        <f aca="true" t="shared" si="54" ref="D140:M140">SUM(D141:D144)</f>
        <v>541.33165</v>
      </c>
      <c r="E140" s="43">
        <f t="shared" si="54"/>
        <v>0</v>
      </c>
      <c r="F140" s="43">
        <f t="shared" si="54"/>
        <v>0</v>
      </c>
      <c r="G140" s="43">
        <f t="shared" si="54"/>
        <v>0</v>
      </c>
      <c r="H140" s="43">
        <f t="shared" si="54"/>
        <v>0</v>
      </c>
      <c r="I140" s="43">
        <f t="shared" si="54"/>
        <v>0</v>
      </c>
      <c r="J140" s="43">
        <f t="shared" si="54"/>
        <v>541.33165</v>
      </c>
      <c r="K140" s="59">
        <f t="shared" si="54"/>
        <v>0</v>
      </c>
      <c r="L140" s="43">
        <f t="shared" si="54"/>
        <v>0</v>
      </c>
      <c r="M140" s="43">
        <f t="shared" si="54"/>
        <v>0</v>
      </c>
      <c r="N140" s="32" t="s">
        <v>65</v>
      </c>
      <c r="O140" s="15"/>
      <c r="P140" s="16"/>
    </row>
    <row r="141" spans="1:16" s="2" customFormat="1" ht="18.75" customHeight="1">
      <c r="A141" s="17"/>
      <c r="B141" s="8" t="s">
        <v>22</v>
      </c>
      <c r="C141" s="10"/>
      <c r="D141" s="18">
        <f>SUM(E141:M141)</f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55">
        <v>0</v>
      </c>
      <c r="L141" s="18">
        <v>0</v>
      </c>
      <c r="M141" s="18">
        <v>0</v>
      </c>
      <c r="N141" s="8"/>
      <c r="O141" s="15"/>
      <c r="P141" s="16"/>
    </row>
    <row r="142" spans="1:16" s="2" customFormat="1" ht="18.75" customHeight="1">
      <c r="A142" s="17"/>
      <c r="B142" s="8" t="s">
        <v>23</v>
      </c>
      <c r="C142" s="10"/>
      <c r="D142" s="18">
        <f>SUM(E142:M142)</f>
        <v>493.4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493.4</v>
      </c>
      <c r="K142" s="55">
        <v>0</v>
      </c>
      <c r="L142" s="18">
        <v>0</v>
      </c>
      <c r="M142" s="18">
        <v>0</v>
      </c>
      <c r="N142" s="8"/>
      <c r="O142" s="15"/>
      <c r="P142" s="16"/>
    </row>
    <row r="143" spans="1:16" s="2" customFormat="1" ht="18.75" customHeight="1">
      <c r="A143" s="17"/>
      <c r="B143" s="8" t="s">
        <v>24</v>
      </c>
      <c r="C143" s="10"/>
      <c r="D143" s="18">
        <f>SUM(E143:M143)</f>
        <v>47.93165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47.93165</v>
      </c>
      <c r="K143" s="55">
        <v>0</v>
      </c>
      <c r="L143" s="18">
        <v>0</v>
      </c>
      <c r="M143" s="18">
        <v>0</v>
      </c>
      <c r="N143" s="8"/>
      <c r="O143" s="15"/>
      <c r="P143" s="16"/>
    </row>
    <row r="144" spans="1:16" s="2" customFormat="1" ht="20.25" customHeight="1">
      <c r="A144" s="17"/>
      <c r="B144" s="8" t="s">
        <v>25</v>
      </c>
      <c r="C144" s="10"/>
      <c r="D144" s="18">
        <f>SUM(E144:M144)</f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55">
        <v>0</v>
      </c>
      <c r="L144" s="18">
        <v>0</v>
      </c>
      <c r="M144" s="18">
        <v>0</v>
      </c>
      <c r="N144" s="8"/>
      <c r="O144" s="15"/>
      <c r="P144" s="16"/>
    </row>
    <row r="145" spans="1:16" s="2" customFormat="1" ht="68.25" customHeight="1">
      <c r="A145" s="17" t="s">
        <v>90</v>
      </c>
      <c r="B145" s="20" t="s">
        <v>91</v>
      </c>
      <c r="C145" s="8" t="s">
        <v>82</v>
      </c>
      <c r="D145" s="18">
        <f aca="true" t="shared" si="55" ref="D145:M145">SUM(D146:D149)</f>
        <v>61463.16753</v>
      </c>
      <c r="E145" s="18">
        <f t="shared" si="55"/>
        <v>16043.7</v>
      </c>
      <c r="F145" s="18">
        <f t="shared" si="55"/>
        <v>5471.9</v>
      </c>
      <c r="G145" s="18">
        <f t="shared" si="55"/>
        <v>2464.6588</v>
      </c>
      <c r="H145" s="18">
        <f t="shared" si="55"/>
        <v>16459.05</v>
      </c>
      <c r="I145" s="18">
        <f t="shared" si="55"/>
        <v>3508.76555</v>
      </c>
      <c r="J145" s="18">
        <f t="shared" si="55"/>
        <v>13064.49811</v>
      </c>
      <c r="K145" s="55">
        <f t="shared" si="55"/>
        <v>4310.59507</v>
      </c>
      <c r="L145" s="18">
        <f t="shared" si="55"/>
        <v>70</v>
      </c>
      <c r="M145" s="18">
        <f t="shared" si="55"/>
        <v>70</v>
      </c>
      <c r="N145" s="8" t="s">
        <v>65</v>
      </c>
      <c r="O145" s="15"/>
      <c r="P145" s="16"/>
    </row>
    <row r="146" spans="1:16" s="2" customFormat="1" ht="18.75" customHeight="1">
      <c r="A146" s="17"/>
      <c r="B146" s="8" t="s">
        <v>22</v>
      </c>
      <c r="C146" s="10"/>
      <c r="D146" s="18">
        <f>SUM(E146:M146)</f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55">
        <v>0</v>
      </c>
      <c r="L146" s="18">
        <v>0</v>
      </c>
      <c r="M146" s="18">
        <v>0</v>
      </c>
      <c r="N146" s="8"/>
      <c r="O146" s="15"/>
      <c r="P146" s="16"/>
    </row>
    <row r="147" spans="1:16" s="2" customFormat="1" ht="18.75" customHeight="1">
      <c r="A147" s="17"/>
      <c r="B147" s="8" t="s">
        <v>23</v>
      </c>
      <c r="C147" s="10"/>
      <c r="D147" s="18">
        <f>SUM(E147:M147)</f>
        <v>15430.9</v>
      </c>
      <c r="E147" s="18">
        <v>0</v>
      </c>
      <c r="F147" s="18">
        <v>0</v>
      </c>
      <c r="G147" s="18">
        <v>0</v>
      </c>
      <c r="H147" s="18">
        <v>9551</v>
      </c>
      <c r="I147" s="18">
        <v>0</v>
      </c>
      <c r="J147" s="18">
        <v>5879.9</v>
      </c>
      <c r="K147" s="55">
        <v>0</v>
      </c>
      <c r="L147" s="18">
        <v>0</v>
      </c>
      <c r="M147" s="18">
        <v>0</v>
      </c>
      <c r="N147" s="8"/>
      <c r="O147" s="15"/>
      <c r="P147" s="16"/>
    </row>
    <row r="148" spans="1:16" s="2" customFormat="1" ht="18.75" customHeight="1">
      <c r="A148" s="17"/>
      <c r="B148" s="8" t="s">
        <v>24</v>
      </c>
      <c r="C148" s="10"/>
      <c r="D148" s="18">
        <f>SUM(E148:M148)</f>
        <v>46032.26753</v>
      </c>
      <c r="E148" s="18">
        <v>16043.7</v>
      </c>
      <c r="F148" s="18">
        <v>5471.9</v>
      </c>
      <c r="G148" s="18">
        <v>2464.6588</v>
      </c>
      <c r="H148" s="18">
        <v>6908.05</v>
      </c>
      <c r="I148" s="18">
        <v>3508.76555</v>
      </c>
      <c r="J148" s="18">
        <v>7184.59811</v>
      </c>
      <c r="K148" s="55">
        <v>4310.59507</v>
      </c>
      <c r="L148" s="18">
        <v>70</v>
      </c>
      <c r="M148" s="18">
        <v>70</v>
      </c>
      <c r="N148" s="8"/>
      <c r="O148" s="15"/>
      <c r="P148" s="16"/>
    </row>
    <row r="149" spans="1:16" s="2" customFormat="1" ht="20.25" customHeight="1">
      <c r="A149" s="17"/>
      <c r="B149" s="8" t="s">
        <v>25</v>
      </c>
      <c r="C149" s="10"/>
      <c r="D149" s="18">
        <f>SUM(E149:M149)</f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55">
        <v>0</v>
      </c>
      <c r="L149" s="18">
        <v>0</v>
      </c>
      <c r="M149" s="18">
        <v>0</v>
      </c>
      <c r="N149" s="8"/>
      <c r="O149" s="15"/>
      <c r="P149" s="16"/>
    </row>
    <row r="150" spans="1:16" s="2" customFormat="1" ht="78" customHeight="1">
      <c r="A150" s="11" t="s">
        <v>92</v>
      </c>
      <c r="B150" s="21" t="s">
        <v>93</v>
      </c>
      <c r="C150" s="44"/>
      <c r="D150" s="14">
        <f>SUM(D151:D154)</f>
        <v>161994.41574000003</v>
      </c>
      <c r="E150" s="14">
        <f aca="true" t="shared" si="56" ref="D150:M150">SUM(E151:E154)</f>
        <v>5433.5</v>
      </c>
      <c r="F150" s="14">
        <f t="shared" si="56"/>
        <v>6461.5</v>
      </c>
      <c r="G150" s="70">
        <f t="shared" si="56"/>
        <v>15605.052</v>
      </c>
      <c r="H150" s="70">
        <f t="shared" si="56"/>
        <v>11614.485260000001</v>
      </c>
      <c r="I150" s="70">
        <f t="shared" si="56"/>
        <v>24369.296</v>
      </c>
      <c r="J150" s="14">
        <f t="shared" si="56"/>
        <v>49323.58058</v>
      </c>
      <c r="K150" s="54">
        <f t="shared" si="56"/>
        <v>29727.805900000003</v>
      </c>
      <c r="L150" s="14">
        <f t="shared" si="56"/>
        <v>9578.324</v>
      </c>
      <c r="M150" s="14">
        <f t="shared" si="56"/>
        <v>9880.872</v>
      </c>
      <c r="N150" s="8"/>
      <c r="O150" s="15"/>
      <c r="P150" s="16"/>
    </row>
    <row r="151" spans="1:16" s="2" customFormat="1" ht="18.75" customHeight="1">
      <c r="A151" s="17"/>
      <c r="B151" s="8" t="s">
        <v>22</v>
      </c>
      <c r="C151" s="10"/>
      <c r="D151" s="18">
        <f aca="true" t="shared" si="57" ref="D151:M151">SUM(D156+D161+D166)</f>
        <v>0</v>
      </c>
      <c r="E151" s="18">
        <f t="shared" si="57"/>
        <v>0</v>
      </c>
      <c r="F151" s="18">
        <f t="shared" si="57"/>
        <v>0</v>
      </c>
      <c r="G151" s="18">
        <f t="shared" si="57"/>
        <v>0</v>
      </c>
      <c r="H151" s="18">
        <f t="shared" si="57"/>
        <v>0</v>
      </c>
      <c r="I151" s="18">
        <f t="shared" si="57"/>
        <v>0</v>
      </c>
      <c r="J151" s="18">
        <f t="shared" si="57"/>
        <v>0</v>
      </c>
      <c r="K151" s="55">
        <f t="shared" si="57"/>
        <v>0</v>
      </c>
      <c r="L151" s="18">
        <f t="shared" si="57"/>
        <v>0</v>
      </c>
      <c r="M151" s="18">
        <f t="shared" si="57"/>
        <v>0</v>
      </c>
      <c r="N151" s="8"/>
      <c r="O151" s="15"/>
      <c r="P151" s="16"/>
    </row>
    <row r="152" spans="1:16" s="2" customFormat="1" ht="18.75" customHeight="1">
      <c r="A152" s="17"/>
      <c r="B152" s="8" t="s">
        <v>23</v>
      </c>
      <c r="C152" s="10"/>
      <c r="D152" s="18">
        <f aca="true" t="shared" si="58" ref="D152:M152">SUM(D157+D162+D167)</f>
        <v>1972.3</v>
      </c>
      <c r="E152" s="18">
        <f t="shared" si="58"/>
        <v>194.6</v>
      </c>
      <c r="F152" s="18">
        <f t="shared" si="58"/>
        <v>196.8</v>
      </c>
      <c r="G152" s="18">
        <f t="shared" si="58"/>
        <v>201.5</v>
      </c>
      <c r="H152" s="18">
        <f t="shared" si="58"/>
        <v>206.2</v>
      </c>
      <c r="I152" s="18">
        <f t="shared" si="58"/>
        <v>213.1</v>
      </c>
      <c r="J152" s="18">
        <f t="shared" si="58"/>
        <v>220</v>
      </c>
      <c r="K152" s="55">
        <f t="shared" si="58"/>
        <v>237.4</v>
      </c>
      <c r="L152" s="18">
        <f t="shared" si="58"/>
        <v>246.7</v>
      </c>
      <c r="M152" s="18">
        <f t="shared" si="58"/>
        <v>256</v>
      </c>
      <c r="N152" s="8"/>
      <c r="O152" s="15"/>
      <c r="P152" s="16"/>
    </row>
    <row r="153" spans="1:16" s="2" customFormat="1" ht="18.75" customHeight="1">
      <c r="A153" s="17"/>
      <c r="B153" s="8" t="s">
        <v>24</v>
      </c>
      <c r="C153" s="10"/>
      <c r="D153" s="18">
        <f aca="true" t="shared" si="59" ref="D153:M153">SUM(D158+D163+D168)</f>
        <v>160022.11574000004</v>
      </c>
      <c r="E153" s="18">
        <f t="shared" si="59"/>
        <v>5238.9</v>
      </c>
      <c r="F153" s="18">
        <f t="shared" si="59"/>
        <v>6264.7</v>
      </c>
      <c r="G153" s="18">
        <f t="shared" si="59"/>
        <v>15403.552</v>
      </c>
      <c r="H153" s="18">
        <f t="shared" si="59"/>
        <v>11408.28526</v>
      </c>
      <c r="I153" s="18">
        <f t="shared" si="59"/>
        <v>24156.196</v>
      </c>
      <c r="J153" s="18">
        <f t="shared" si="59"/>
        <v>49103.58058</v>
      </c>
      <c r="K153" s="55">
        <f t="shared" si="59"/>
        <v>29490.4059</v>
      </c>
      <c r="L153" s="18">
        <f t="shared" si="59"/>
        <v>9331.624</v>
      </c>
      <c r="M153" s="18">
        <f t="shared" si="59"/>
        <v>9624.872</v>
      </c>
      <c r="N153" s="8"/>
      <c r="O153" s="15"/>
      <c r="P153" s="16"/>
    </row>
    <row r="154" spans="1:16" s="2" customFormat="1" ht="21.75" customHeight="1">
      <c r="A154" s="17"/>
      <c r="B154" s="8" t="s">
        <v>25</v>
      </c>
      <c r="C154" s="10"/>
      <c r="D154" s="18">
        <f aca="true" t="shared" si="60" ref="D154:M154">SUM(D159+D164+D169)</f>
        <v>0</v>
      </c>
      <c r="E154" s="18">
        <f t="shared" si="60"/>
        <v>0</v>
      </c>
      <c r="F154" s="18">
        <f t="shared" si="60"/>
        <v>0</v>
      </c>
      <c r="G154" s="18">
        <f t="shared" si="60"/>
        <v>0</v>
      </c>
      <c r="H154" s="18">
        <f t="shared" si="60"/>
        <v>0</v>
      </c>
      <c r="I154" s="18">
        <f t="shared" si="60"/>
        <v>0</v>
      </c>
      <c r="J154" s="18">
        <f t="shared" si="60"/>
        <v>0</v>
      </c>
      <c r="K154" s="55">
        <f t="shared" si="60"/>
        <v>0</v>
      </c>
      <c r="L154" s="18">
        <f t="shared" si="60"/>
        <v>0</v>
      </c>
      <c r="M154" s="18">
        <f t="shared" si="60"/>
        <v>0</v>
      </c>
      <c r="N154" s="8"/>
      <c r="O154" s="15"/>
      <c r="P154" s="16"/>
    </row>
    <row r="155" spans="1:16" s="2" customFormat="1" ht="49.5" customHeight="1">
      <c r="A155" s="17" t="s">
        <v>94</v>
      </c>
      <c r="B155" s="20" t="s">
        <v>36</v>
      </c>
      <c r="C155" s="10"/>
      <c r="D155" s="18">
        <f aca="true" t="shared" si="61" ref="D155:M155">SUM(D156+D157+D158+D159)</f>
        <v>0</v>
      </c>
      <c r="E155" s="18">
        <f t="shared" si="61"/>
        <v>0</v>
      </c>
      <c r="F155" s="18">
        <f t="shared" si="61"/>
        <v>0</v>
      </c>
      <c r="G155" s="18">
        <f t="shared" si="61"/>
        <v>0</v>
      </c>
      <c r="H155" s="18">
        <f t="shared" si="61"/>
        <v>0</v>
      </c>
      <c r="I155" s="18">
        <f t="shared" si="61"/>
        <v>0</v>
      </c>
      <c r="J155" s="18">
        <f t="shared" si="61"/>
        <v>0</v>
      </c>
      <c r="K155" s="55">
        <f t="shared" si="61"/>
        <v>0</v>
      </c>
      <c r="L155" s="18">
        <f t="shared" si="61"/>
        <v>0</v>
      </c>
      <c r="M155" s="18">
        <f t="shared" si="61"/>
        <v>0</v>
      </c>
      <c r="N155" s="8"/>
      <c r="O155" s="15"/>
      <c r="P155" s="16"/>
    </row>
    <row r="156" spans="1:16" s="2" customFormat="1" ht="18.75" customHeight="1">
      <c r="A156" s="17"/>
      <c r="B156" s="8" t="s">
        <v>22</v>
      </c>
      <c r="C156" s="10"/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55">
        <v>0</v>
      </c>
      <c r="L156" s="18">
        <v>0</v>
      </c>
      <c r="M156" s="18">
        <v>0</v>
      </c>
      <c r="N156" s="8"/>
      <c r="O156" s="15"/>
      <c r="P156" s="16"/>
    </row>
    <row r="157" spans="1:16" s="2" customFormat="1" ht="18" customHeight="1">
      <c r="A157" s="17"/>
      <c r="B157" s="8" t="s">
        <v>23</v>
      </c>
      <c r="C157" s="10"/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55">
        <v>0</v>
      </c>
      <c r="L157" s="18">
        <v>0</v>
      </c>
      <c r="M157" s="18">
        <v>0</v>
      </c>
      <c r="N157" s="8"/>
      <c r="O157" s="15"/>
      <c r="P157" s="16"/>
    </row>
    <row r="158" spans="1:16" s="2" customFormat="1" ht="18.75" customHeight="1">
      <c r="A158" s="17"/>
      <c r="B158" s="8" t="s">
        <v>24</v>
      </c>
      <c r="C158" s="10"/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55">
        <v>0</v>
      </c>
      <c r="L158" s="18">
        <v>0</v>
      </c>
      <c r="M158" s="18">
        <v>0</v>
      </c>
      <c r="N158" s="8"/>
      <c r="O158" s="15"/>
      <c r="P158" s="16"/>
    </row>
    <row r="159" spans="1:16" s="2" customFormat="1" ht="18.75" customHeight="1">
      <c r="A159" s="17"/>
      <c r="B159" s="8" t="s">
        <v>25</v>
      </c>
      <c r="C159" s="10"/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55">
        <v>0</v>
      </c>
      <c r="L159" s="18">
        <v>0</v>
      </c>
      <c r="M159" s="18">
        <v>0</v>
      </c>
      <c r="N159" s="8"/>
      <c r="O159" s="15"/>
      <c r="P159" s="16"/>
    </row>
    <row r="160" spans="1:16" s="2" customFormat="1" ht="69" customHeight="1">
      <c r="A160" s="17" t="s">
        <v>95</v>
      </c>
      <c r="B160" s="20" t="s">
        <v>38</v>
      </c>
      <c r="C160" s="10"/>
      <c r="D160" s="18">
        <f aca="true" t="shared" si="62" ref="D160:M160">SUM(D161+D162+D163+D164)</f>
        <v>0</v>
      </c>
      <c r="E160" s="18">
        <f t="shared" si="62"/>
        <v>0</v>
      </c>
      <c r="F160" s="18">
        <f t="shared" si="62"/>
        <v>0</v>
      </c>
      <c r="G160" s="18">
        <f t="shared" si="62"/>
        <v>0</v>
      </c>
      <c r="H160" s="18">
        <f t="shared" si="62"/>
        <v>0</v>
      </c>
      <c r="I160" s="18">
        <f t="shared" si="62"/>
        <v>0</v>
      </c>
      <c r="J160" s="18">
        <f t="shared" si="62"/>
        <v>0</v>
      </c>
      <c r="K160" s="55">
        <f t="shared" si="62"/>
        <v>0</v>
      </c>
      <c r="L160" s="18">
        <f t="shared" si="62"/>
        <v>0</v>
      </c>
      <c r="M160" s="18">
        <f t="shared" si="62"/>
        <v>0</v>
      </c>
      <c r="N160" s="8"/>
      <c r="O160" s="15"/>
      <c r="P160" s="16"/>
    </row>
    <row r="161" spans="1:16" s="2" customFormat="1" ht="22.5" customHeight="1">
      <c r="A161" s="17"/>
      <c r="B161" s="8" t="s">
        <v>22</v>
      </c>
      <c r="C161" s="10"/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55">
        <v>0</v>
      </c>
      <c r="L161" s="18">
        <v>0</v>
      </c>
      <c r="M161" s="18">
        <v>0</v>
      </c>
      <c r="N161" s="8"/>
      <c r="O161" s="15"/>
      <c r="P161" s="16"/>
    </row>
    <row r="162" spans="1:16" s="2" customFormat="1" ht="18.75" customHeight="1">
      <c r="A162" s="17"/>
      <c r="B162" s="8" t="s">
        <v>23</v>
      </c>
      <c r="C162" s="10"/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55">
        <v>0</v>
      </c>
      <c r="L162" s="18">
        <v>0</v>
      </c>
      <c r="M162" s="18">
        <v>0</v>
      </c>
      <c r="N162" s="8"/>
      <c r="O162" s="15"/>
      <c r="P162" s="16"/>
    </row>
    <row r="163" spans="1:16" s="2" customFormat="1" ht="18.75" customHeight="1">
      <c r="A163" s="17"/>
      <c r="B163" s="8" t="s">
        <v>24</v>
      </c>
      <c r="C163" s="10"/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55">
        <v>0</v>
      </c>
      <c r="L163" s="18">
        <v>0</v>
      </c>
      <c r="M163" s="18">
        <v>0</v>
      </c>
      <c r="N163" s="8"/>
      <c r="O163" s="15"/>
      <c r="P163" s="16"/>
    </row>
    <row r="164" spans="1:16" s="2" customFormat="1" ht="18.75" customHeight="1">
      <c r="A164" s="17"/>
      <c r="B164" s="8" t="s">
        <v>25</v>
      </c>
      <c r="C164" s="10"/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55">
        <v>0</v>
      </c>
      <c r="L164" s="18">
        <v>0</v>
      </c>
      <c r="M164" s="18">
        <v>0</v>
      </c>
      <c r="N164" s="8"/>
      <c r="O164" s="15"/>
      <c r="P164" s="16"/>
    </row>
    <row r="165" spans="1:16" s="2" customFormat="1" ht="40.5" customHeight="1">
      <c r="A165" s="17" t="s">
        <v>96</v>
      </c>
      <c r="B165" s="20" t="s">
        <v>97</v>
      </c>
      <c r="C165" s="10"/>
      <c r="D165" s="18">
        <f aca="true" t="shared" si="63" ref="D165:M165">SUM(D166+D167+D168+D169)</f>
        <v>161994.41574000003</v>
      </c>
      <c r="E165" s="18">
        <f t="shared" si="63"/>
        <v>5433.5</v>
      </c>
      <c r="F165" s="18">
        <f t="shared" si="63"/>
        <v>6461.5</v>
      </c>
      <c r="G165" s="18">
        <f t="shared" si="63"/>
        <v>15605.052</v>
      </c>
      <c r="H165" s="18">
        <f t="shared" si="63"/>
        <v>11614.485260000001</v>
      </c>
      <c r="I165" s="18">
        <f t="shared" si="63"/>
        <v>24369.296</v>
      </c>
      <c r="J165" s="18">
        <f t="shared" si="63"/>
        <v>49323.58058</v>
      </c>
      <c r="K165" s="55">
        <f t="shared" si="63"/>
        <v>29727.805900000003</v>
      </c>
      <c r="L165" s="18">
        <f t="shared" si="63"/>
        <v>9578.324</v>
      </c>
      <c r="M165" s="18">
        <f t="shared" si="63"/>
        <v>9880.872</v>
      </c>
      <c r="N165" s="8"/>
      <c r="O165" s="15"/>
      <c r="P165" s="16"/>
    </row>
    <row r="166" spans="1:16" s="2" customFormat="1" ht="27" customHeight="1">
      <c r="A166" s="17"/>
      <c r="B166" s="8" t="s">
        <v>22</v>
      </c>
      <c r="C166" s="10"/>
      <c r="D166" s="18">
        <f aca="true" t="shared" si="64" ref="D166:M166">SUM(D173)</f>
        <v>0</v>
      </c>
      <c r="E166" s="18">
        <f t="shared" si="64"/>
        <v>0</v>
      </c>
      <c r="F166" s="18">
        <f t="shared" si="64"/>
        <v>0</v>
      </c>
      <c r="G166" s="18">
        <f t="shared" si="64"/>
        <v>0</v>
      </c>
      <c r="H166" s="18">
        <f t="shared" si="64"/>
        <v>0</v>
      </c>
      <c r="I166" s="18">
        <f t="shared" si="64"/>
        <v>0</v>
      </c>
      <c r="J166" s="18">
        <f t="shared" si="64"/>
        <v>0</v>
      </c>
      <c r="K166" s="55">
        <f t="shared" si="64"/>
        <v>0</v>
      </c>
      <c r="L166" s="18">
        <f t="shared" si="64"/>
        <v>0</v>
      </c>
      <c r="M166" s="18">
        <f t="shared" si="64"/>
        <v>0</v>
      </c>
      <c r="N166" s="8"/>
      <c r="O166" s="15"/>
      <c r="P166" s="16"/>
    </row>
    <row r="167" spans="1:16" s="2" customFormat="1" ht="18.75" customHeight="1">
      <c r="A167" s="17"/>
      <c r="B167" s="8" t="s">
        <v>23</v>
      </c>
      <c r="C167" s="10"/>
      <c r="D167" s="18">
        <f aca="true" t="shared" si="65" ref="D167:M167">SUM(D174)</f>
        <v>1972.3</v>
      </c>
      <c r="E167" s="18">
        <f t="shared" si="65"/>
        <v>194.6</v>
      </c>
      <c r="F167" s="18">
        <f t="shared" si="65"/>
        <v>196.8</v>
      </c>
      <c r="G167" s="18">
        <f t="shared" si="65"/>
        <v>201.5</v>
      </c>
      <c r="H167" s="18">
        <f t="shared" si="65"/>
        <v>206.2</v>
      </c>
      <c r="I167" s="18">
        <f t="shared" si="65"/>
        <v>213.1</v>
      </c>
      <c r="J167" s="18">
        <f t="shared" si="65"/>
        <v>220</v>
      </c>
      <c r="K167" s="55">
        <f t="shared" si="65"/>
        <v>237.4</v>
      </c>
      <c r="L167" s="18">
        <f t="shared" si="65"/>
        <v>246.7</v>
      </c>
      <c r="M167" s="18">
        <f t="shared" si="65"/>
        <v>256</v>
      </c>
      <c r="N167" s="8"/>
      <c r="O167" s="15"/>
      <c r="P167" s="16"/>
    </row>
    <row r="168" spans="1:16" s="2" customFormat="1" ht="18.75" customHeight="1">
      <c r="A168" s="17"/>
      <c r="B168" s="8" t="s">
        <v>24</v>
      </c>
      <c r="C168" s="10"/>
      <c r="D168" s="18">
        <f aca="true" t="shared" si="66" ref="D168:M168">SUM(D175)</f>
        <v>160022.11574000004</v>
      </c>
      <c r="E168" s="18">
        <f t="shared" si="66"/>
        <v>5238.9</v>
      </c>
      <c r="F168" s="18">
        <f t="shared" si="66"/>
        <v>6264.7</v>
      </c>
      <c r="G168" s="18">
        <f t="shared" si="66"/>
        <v>15403.552</v>
      </c>
      <c r="H168" s="18">
        <f t="shared" si="66"/>
        <v>11408.28526</v>
      </c>
      <c r="I168" s="18">
        <f t="shared" si="66"/>
        <v>24156.196</v>
      </c>
      <c r="J168" s="18">
        <f t="shared" si="66"/>
        <v>49103.58058</v>
      </c>
      <c r="K168" s="55">
        <f t="shared" si="66"/>
        <v>29490.4059</v>
      </c>
      <c r="L168" s="18">
        <f t="shared" si="66"/>
        <v>9331.624</v>
      </c>
      <c r="M168" s="18">
        <f t="shared" si="66"/>
        <v>9624.872</v>
      </c>
      <c r="N168" s="8"/>
      <c r="O168" s="15"/>
      <c r="P168" s="16"/>
    </row>
    <row r="169" spans="1:16" s="2" customFormat="1" ht="18.75" customHeight="1">
      <c r="A169" s="17"/>
      <c r="B169" s="8" t="s">
        <v>25</v>
      </c>
      <c r="C169" s="10"/>
      <c r="D169" s="18">
        <f aca="true" t="shared" si="67" ref="D169:M169">SUM(D176)</f>
        <v>0</v>
      </c>
      <c r="E169" s="18">
        <f t="shared" si="67"/>
        <v>0</v>
      </c>
      <c r="F169" s="18">
        <f t="shared" si="67"/>
        <v>0</v>
      </c>
      <c r="G169" s="18">
        <f t="shared" si="67"/>
        <v>0</v>
      </c>
      <c r="H169" s="18">
        <f t="shared" si="67"/>
        <v>0</v>
      </c>
      <c r="I169" s="18">
        <f t="shared" si="67"/>
        <v>0</v>
      </c>
      <c r="J169" s="18">
        <f t="shared" si="67"/>
        <v>0</v>
      </c>
      <c r="K169" s="55">
        <f t="shared" si="67"/>
        <v>0</v>
      </c>
      <c r="L169" s="18">
        <f t="shared" si="67"/>
        <v>0</v>
      </c>
      <c r="M169" s="18">
        <f t="shared" si="67"/>
        <v>0</v>
      </c>
      <c r="N169" s="8"/>
      <c r="O169" s="15"/>
      <c r="P169" s="16"/>
    </row>
    <row r="170" spans="1:16" s="2" customFormat="1" ht="18.75" customHeight="1">
      <c r="A170" s="23"/>
      <c r="B170" s="45"/>
      <c r="C170" s="66" t="s">
        <v>98</v>
      </c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15"/>
      <c r="P170" s="16"/>
    </row>
    <row r="171" spans="1:16" s="2" customFormat="1" ht="46.5" customHeight="1">
      <c r="A171" s="23"/>
      <c r="B171" s="23"/>
      <c r="C171" s="66" t="s">
        <v>99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15"/>
      <c r="P171" s="16"/>
    </row>
    <row r="172" spans="1:16" s="2" customFormat="1" ht="79.5" customHeight="1">
      <c r="A172" s="17" t="s">
        <v>100</v>
      </c>
      <c r="B172" s="20" t="s">
        <v>101</v>
      </c>
      <c r="C172" s="8" t="s">
        <v>102</v>
      </c>
      <c r="D172" s="18">
        <f aca="true" t="shared" si="68" ref="D172:M172">SUM(D173:D176)</f>
        <v>161994.41574000003</v>
      </c>
      <c r="E172" s="18">
        <f t="shared" si="68"/>
        <v>5433.5</v>
      </c>
      <c r="F172" s="18">
        <f t="shared" si="68"/>
        <v>6461.5</v>
      </c>
      <c r="G172" s="18">
        <f t="shared" si="68"/>
        <v>15605.052</v>
      </c>
      <c r="H172" s="18">
        <f t="shared" si="68"/>
        <v>11614.485260000001</v>
      </c>
      <c r="I172" s="18">
        <f t="shared" si="68"/>
        <v>24369.296</v>
      </c>
      <c r="J172" s="18">
        <f t="shared" si="68"/>
        <v>49323.58058</v>
      </c>
      <c r="K172" s="55">
        <f t="shared" si="68"/>
        <v>29727.805900000003</v>
      </c>
      <c r="L172" s="18">
        <f t="shared" si="68"/>
        <v>9578.324</v>
      </c>
      <c r="M172" s="18">
        <f t="shared" si="68"/>
        <v>9880.872</v>
      </c>
      <c r="N172" s="8" t="s">
        <v>103</v>
      </c>
      <c r="O172" s="15"/>
      <c r="P172" s="16"/>
    </row>
    <row r="173" spans="1:16" s="2" customFormat="1" ht="18" customHeight="1">
      <c r="A173" s="17"/>
      <c r="B173" s="8" t="s">
        <v>22</v>
      </c>
      <c r="C173" s="10"/>
      <c r="D173" s="18">
        <f>SUM(E173:M173)</f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55">
        <v>0</v>
      </c>
      <c r="L173" s="18">
        <v>0</v>
      </c>
      <c r="M173" s="18">
        <v>0</v>
      </c>
      <c r="N173" s="8"/>
      <c r="O173" s="15"/>
      <c r="P173" s="16"/>
    </row>
    <row r="174" spans="1:16" s="2" customFormat="1" ht="18.75" customHeight="1">
      <c r="A174" s="17"/>
      <c r="B174" s="8" t="s">
        <v>23</v>
      </c>
      <c r="C174" s="10"/>
      <c r="D174" s="18">
        <f>SUM(E174:M174)</f>
        <v>1972.3</v>
      </c>
      <c r="E174" s="18">
        <v>194.6</v>
      </c>
      <c r="F174" s="18">
        <v>196.8</v>
      </c>
      <c r="G174" s="18">
        <v>201.5</v>
      </c>
      <c r="H174" s="18">
        <v>206.2</v>
      </c>
      <c r="I174" s="18">
        <v>213.1</v>
      </c>
      <c r="J174" s="18">
        <v>220</v>
      </c>
      <c r="K174" s="55">
        <v>237.4</v>
      </c>
      <c r="L174" s="18">
        <v>246.7</v>
      </c>
      <c r="M174" s="18">
        <v>256</v>
      </c>
      <c r="N174" s="8"/>
      <c r="O174" s="15"/>
      <c r="P174" s="16"/>
    </row>
    <row r="175" spans="1:16" s="2" customFormat="1" ht="18.75" customHeight="1">
      <c r="A175" s="17"/>
      <c r="B175" s="8" t="s">
        <v>24</v>
      </c>
      <c r="C175" s="10"/>
      <c r="D175" s="18">
        <f>SUM(E175:M175)</f>
        <v>160022.11574000004</v>
      </c>
      <c r="E175" s="18">
        <v>5238.9</v>
      </c>
      <c r="F175" s="18">
        <v>6264.7</v>
      </c>
      <c r="G175" s="18">
        <v>15403.552</v>
      </c>
      <c r="H175" s="18">
        <v>11408.28526</v>
      </c>
      <c r="I175" s="18">
        <v>24156.196</v>
      </c>
      <c r="J175" s="18">
        <v>49103.58058</v>
      </c>
      <c r="K175" s="55">
        <v>29490.4059</v>
      </c>
      <c r="L175" s="18">
        <v>9331.624</v>
      </c>
      <c r="M175" s="18">
        <v>9624.872</v>
      </c>
      <c r="N175" s="26"/>
      <c r="O175" s="15"/>
      <c r="P175" s="16"/>
    </row>
    <row r="176" spans="1:16" s="2" customFormat="1" ht="18.75" customHeight="1">
      <c r="A176" s="17"/>
      <c r="B176" s="8" t="s">
        <v>25</v>
      </c>
      <c r="C176" s="10"/>
      <c r="D176" s="18">
        <f>SUM(E176:M176)</f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55">
        <v>0</v>
      </c>
      <c r="L176" s="18">
        <v>0</v>
      </c>
      <c r="M176" s="18">
        <v>0</v>
      </c>
      <c r="N176" s="8"/>
      <c r="O176" s="15"/>
      <c r="P176" s="16"/>
    </row>
    <row r="177" spans="1:16" s="2" customFormat="1" ht="84.75" customHeight="1">
      <c r="A177" s="11" t="s">
        <v>104</v>
      </c>
      <c r="B177" s="21" t="s">
        <v>105</v>
      </c>
      <c r="C177" s="44"/>
      <c r="D177" s="14">
        <f>SUM(D178:D181)</f>
        <v>85407.00130999999</v>
      </c>
      <c r="E177" s="14">
        <f aca="true" t="shared" si="69" ref="E177:M177">SUM(E182+E187+E192)</f>
        <v>11078.8</v>
      </c>
      <c r="F177" s="14">
        <f t="shared" si="69"/>
        <v>8294.2</v>
      </c>
      <c r="G177" s="14">
        <f t="shared" si="69"/>
        <v>3456.48336</v>
      </c>
      <c r="H177" s="14">
        <f t="shared" si="69"/>
        <v>11123.18484</v>
      </c>
      <c r="I177" s="14">
        <f t="shared" si="69"/>
        <v>15709.9788</v>
      </c>
      <c r="J177" s="14">
        <f t="shared" si="69"/>
        <v>9846.10191</v>
      </c>
      <c r="K177" s="54">
        <f t="shared" si="69"/>
        <v>10644.5564</v>
      </c>
      <c r="L177" s="14">
        <f t="shared" si="69"/>
        <v>7488.314</v>
      </c>
      <c r="M177" s="14">
        <f t="shared" si="69"/>
        <v>7765.382</v>
      </c>
      <c r="N177" s="8"/>
      <c r="O177" s="15"/>
      <c r="P177" s="16"/>
    </row>
    <row r="178" spans="1:16" s="2" customFormat="1" ht="18.75" customHeight="1">
      <c r="A178" s="17"/>
      <c r="B178" s="8" t="s">
        <v>22</v>
      </c>
      <c r="C178" s="10"/>
      <c r="D178" s="18">
        <f>SUM(D183+D188+D193)</f>
        <v>0</v>
      </c>
      <c r="E178" s="18">
        <f aca="true" t="shared" si="70" ref="E178:M178">SUM(E183+E188+E193)</f>
        <v>0</v>
      </c>
      <c r="F178" s="18">
        <f t="shared" si="70"/>
        <v>0</v>
      </c>
      <c r="G178" s="18">
        <f t="shared" si="70"/>
        <v>0</v>
      </c>
      <c r="H178" s="18">
        <f t="shared" si="70"/>
        <v>0</v>
      </c>
      <c r="I178" s="18">
        <f t="shared" si="70"/>
        <v>0</v>
      </c>
      <c r="J178" s="18">
        <f t="shared" si="70"/>
        <v>0</v>
      </c>
      <c r="K178" s="55">
        <f t="shared" si="70"/>
        <v>0</v>
      </c>
      <c r="L178" s="18">
        <f t="shared" si="70"/>
        <v>0</v>
      </c>
      <c r="M178" s="18">
        <f t="shared" si="70"/>
        <v>0</v>
      </c>
      <c r="N178" s="8"/>
      <c r="O178" s="15"/>
      <c r="P178" s="16"/>
    </row>
    <row r="179" spans="1:16" s="2" customFormat="1" ht="18" customHeight="1">
      <c r="A179" s="17"/>
      <c r="B179" s="8" t="s">
        <v>23</v>
      </c>
      <c r="C179" s="10"/>
      <c r="D179" s="18">
        <f>SUM(D184+D189+D194)</f>
        <v>3664.2</v>
      </c>
      <c r="E179" s="18">
        <f aca="true" t="shared" si="71" ref="E179:M179">SUM(E184+E189+E194)</f>
        <v>3664.2</v>
      </c>
      <c r="F179" s="18">
        <f t="shared" si="71"/>
        <v>0</v>
      </c>
      <c r="G179" s="18">
        <f t="shared" si="71"/>
        <v>0</v>
      </c>
      <c r="H179" s="18">
        <f t="shared" si="71"/>
        <v>0</v>
      </c>
      <c r="I179" s="18">
        <f t="shared" si="71"/>
        <v>0</v>
      </c>
      <c r="J179" s="18">
        <f t="shared" si="71"/>
        <v>0</v>
      </c>
      <c r="K179" s="55">
        <f t="shared" si="71"/>
        <v>0</v>
      </c>
      <c r="L179" s="18">
        <f t="shared" si="71"/>
        <v>0</v>
      </c>
      <c r="M179" s="18">
        <f t="shared" si="71"/>
        <v>0</v>
      </c>
      <c r="N179" s="8"/>
      <c r="O179" s="15"/>
      <c r="P179" s="16"/>
    </row>
    <row r="180" spans="1:16" s="2" customFormat="1" ht="18.75" customHeight="1">
      <c r="A180" s="17"/>
      <c r="B180" s="8" t="s">
        <v>24</v>
      </c>
      <c r="C180" s="10"/>
      <c r="D180" s="18">
        <f>SUM(D185+D190+D195)</f>
        <v>81742.80131</v>
      </c>
      <c r="E180" s="18">
        <f aca="true" t="shared" si="72" ref="E180:M180">SUM(E185+E190+E195)</f>
        <v>7414.599999999999</v>
      </c>
      <c r="F180" s="18">
        <f t="shared" si="72"/>
        <v>8294.2</v>
      </c>
      <c r="G180" s="18">
        <f t="shared" si="72"/>
        <v>3456.48336</v>
      </c>
      <c r="H180" s="18">
        <f t="shared" si="72"/>
        <v>11123.18484</v>
      </c>
      <c r="I180" s="18">
        <f t="shared" si="72"/>
        <v>15709.9788</v>
      </c>
      <c r="J180" s="18">
        <f t="shared" si="72"/>
        <v>9846.10191</v>
      </c>
      <c r="K180" s="55">
        <f t="shared" si="72"/>
        <v>10644.5564</v>
      </c>
      <c r="L180" s="18">
        <f t="shared" si="72"/>
        <v>7488.314</v>
      </c>
      <c r="M180" s="18">
        <f t="shared" si="72"/>
        <v>7765.382</v>
      </c>
      <c r="N180" s="8"/>
      <c r="O180" s="15"/>
      <c r="P180" s="16"/>
    </row>
    <row r="181" spans="1:16" s="2" customFormat="1" ht="22.5" customHeight="1">
      <c r="A181" s="17"/>
      <c r="B181" s="8" t="s">
        <v>25</v>
      </c>
      <c r="C181" s="10"/>
      <c r="D181" s="18">
        <f>SUM(D186+D191+D196)</f>
        <v>0</v>
      </c>
      <c r="E181" s="18">
        <f aca="true" t="shared" si="73" ref="E181:M181">SUM(E186+E191+E196)</f>
        <v>0</v>
      </c>
      <c r="F181" s="18">
        <f t="shared" si="73"/>
        <v>0</v>
      </c>
      <c r="G181" s="18">
        <f t="shared" si="73"/>
        <v>0</v>
      </c>
      <c r="H181" s="18">
        <f t="shared" si="73"/>
        <v>0</v>
      </c>
      <c r="I181" s="18">
        <f t="shared" si="73"/>
        <v>0</v>
      </c>
      <c r="J181" s="18">
        <f t="shared" si="73"/>
        <v>0</v>
      </c>
      <c r="K181" s="55">
        <f t="shared" si="73"/>
        <v>0</v>
      </c>
      <c r="L181" s="18">
        <f t="shared" si="73"/>
        <v>0</v>
      </c>
      <c r="M181" s="18">
        <f t="shared" si="73"/>
        <v>0</v>
      </c>
      <c r="N181" s="8"/>
      <c r="O181" s="15"/>
      <c r="P181" s="16"/>
    </row>
    <row r="182" spans="1:16" s="2" customFormat="1" ht="48.75" customHeight="1">
      <c r="A182" s="17" t="s">
        <v>106</v>
      </c>
      <c r="B182" s="20" t="s">
        <v>36</v>
      </c>
      <c r="C182" s="10"/>
      <c r="D182" s="18">
        <f aca="true" t="shared" si="74" ref="D182:M182">SUM(D183+D184+D185+D186)</f>
        <v>0</v>
      </c>
      <c r="E182" s="18">
        <f t="shared" si="74"/>
        <v>0</v>
      </c>
      <c r="F182" s="18">
        <f t="shared" si="74"/>
        <v>0</v>
      </c>
      <c r="G182" s="18">
        <f t="shared" si="74"/>
        <v>0</v>
      </c>
      <c r="H182" s="18">
        <f t="shared" si="74"/>
        <v>0</v>
      </c>
      <c r="I182" s="18">
        <f t="shared" si="74"/>
        <v>0</v>
      </c>
      <c r="J182" s="18">
        <f t="shared" si="74"/>
        <v>0</v>
      </c>
      <c r="K182" s="55">
        <f t="shared" si="74"/>
        <v>0</v>
      </c>
      <c r="L182" s="18">
        <f t="shared" si="74"/>
        <v>0</v>
      </c>
      <c r="M182" s="18">
        <f t="shared" si="74"/>
        <v>0</v>
      </c>
      <c r="N182" s="8"/>
      <c r="O182" s="15"/>
      <c r="P182" s="16"/>
    </row>
    <row r="183" spans="1:16" s="2" customFormat="1" ht="18.75" customHeight="1">
      <c r="A183" s="17"/>
      <c r="B183" s="8" t="s">
        <v>22</v>
      </c>
      <c r="C183" s="10"/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55">
        <v>0</v>
      </c>
      <c r="L183" s="18">
        <v>0</v>
      </c>
      <c r="M183" s="18">
        <v>0</v>
      </c>
      <c r="N183" s="8"/>
      <c r="O183" s="15"/>
      <c r="P183" s="16"/>
    </row>
    <row r="184" spans="1:16" s="2" customFormat="1" ht="20.25" customHeight="1">
      <c r="A184" s="17"/>
      <c r="B184" s="8" t="s">
        <v>23</v>
      </c>
      <c r="C184" s="10"/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55">
        <v>0</v>
      </c>
      <c r="L184" s="18">
        <v>0</v>
      </c>
      <c r="M184" s="18">
        <v>0</v>
      </c>
      <c r="N184" s="8"/>
      <c r="O184" s="15"/>
      <c r="P184" s="16"/>
    </row>
    <row r="185" spans="1:16" s="2" customFormat="1" ht="18.75" customHeight="1">
      <c r="A185" s="17"/>
      <c r="B185" s="8" t="s">
        <v>24</v>
      </c>
      <c r="C185" s="10"/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55">
        <v>0</v>
      </c>
      <c r="L185" s="18">
        <v>0</v>
      </c>
      <c r="M185" s="18">
        <v>0</v>
      </c>
      <c r="N185" s="8"/>
      <c r="O185" s="15"/>
      <c r="P185" s="16"/>
    </row>
    <row r="186" spans="1:16" s="2" customFormat="1" ht="24.75" customHeight="1">
      <c r="A186" s="17"/>
      <c r="B186" s="8" t="s">
        <v>25</v>
      </c>
      <c r="C186" s="10"/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55">
        <v>0</v>
      </c>
      <c r="L186" s="18">
        <v>0</v>
      </c>
      <c r="M186" s="18">
        <v>0</v>
      </c>
      <c r="N186" s="8"/>
      <c r="O186" s="15"/>
      <c r="P186" s="16"/>
    </row>
    <row r="187" spans="1:16" s="2" customFormat="1" ht="65.25" customHeight="1">
      <c r="A187" s="17" t="s">
        <v>107</v>
      </c>
      <c r="B187" s="20" t="s">
        <v>38</v>
      </c>
      <c r="C187" s="10"/>
      <c r="D187" s="18">
        <f aca="true" t="shared" si="75" ref="D187:M187">SUM(D188+D189+D190+D191)</f>
        <v>0</v>
      </c>
      <c r="E187" s="18">
        <f t="shared" si="75"/>
        <v>0</v>
      </c>
      <c r="F187" s="18">
        <f t="shared" si="75"/>
        <v>0</v>
      </c>
      <c r="G187" s="18">
        <f t="shared" si="75"/>
        <v>0</v>
      </c>
      <c r="H187" s="18">
        <f t="shared" si="75"/>
        <v>0</v>
      </c>
      <c r="I187" s="18">
        <f t="shared" si="75"/>
        <v>0</v>
      </c>
      <c r="J187" s="18">
        <f t="shared" si="75"/>
        <v>0</v>
      </c>
      <c r="K187" s="55">
        <f t="shared" si="75"/>
        <v>0</v>
      </c>
      <c r="L187" s="18">
        <f t="shared" si="75"/>
        <v>0</v>
      </c>
      <c r="M187" s="18">
        <f t="shared" si="75"/>
        <v>0</v>
      </c>
      <c r="N187" s="8"/>
      <c r="O187" s="15"/>
      <c r="P187" s="16"/>
    </row>
    <row r="188" spans="1:16" s="2" customFormat="1" ht="17.25" customHeight="1">
      <c r="A188" s="17"/>
      <c r="B188" s="8" t="s">
        <v>22</v>
      </c>
      <c r="C188" s="10"/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55">
        <v>0</v>
      </c>
      <c r="L188" s="18">
        <v>0</v>
      </c>
      <c r="M188" s="18">
        <v>0</v>
      </c>
      <c r="N188" s="8"/>
      <c r="O188" s="15"/>
      <c r="P188" s="16"/>
    </row>
    <row r="189" spans="1:16" s="2" customFormat="1" ht="18.75" customHeight="1">
      <c r="A189" s="17"/>
      <c r="B189" s="8" t="s">
        <v>23</v>
      </c>
      <c r="C189" s="10"/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55">
        <v>0</v>
      </c>
      <c r="L189" s="18">
        <v>0</v>
      </c>
      <c r="M189" s="18">
        <v>0</v>
      </c>
      <c r="N189" s="8"/>
      <c r="O189" s="15"/>
      <c r="P189" s="16"/>
    </row>
    <row r="190" spans="1:16" s="2" customFormat="1" ht="18.75" customHeight="1">
      <c r="A190" s="17"/>
      <c r="B190" s="8" t="s">
        <v>24</v>
      </c>
      <c r="C190" s="10"/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55">
        <v>0</v>
      </c>
      <c r="L190" s="18">
        <v>0</v>
      </c>
      <c r="M190" s="18">
        <v>0</v>
      </c>
      <c r="N190" s="8"/>
      <c r="O190" s="15"/>
      <c r="P190" s="16"/>
    </row>
    <row r="191" spans="1:16" s="2" customFormat="1" ht="18.75" customHeight="1">
      <c r="A191" s="17"/>
      <c r="B191" s="8" t="s">
        <v>25</v>
      </c>
      <c r="C191" s="10"/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55">
        <v>0</v>
      </c>
      <c r="L191" s="18">
        <v>0</v>
      </c>
      <c r="M191" s="18">
        <v>0</v>
      </c>
      <c r="N191" s="8"/>
      <c r="O191" s="15"/>
      <c r="P191" s="16"/>
    </row>
    <row r="192" spans="1:16" s="2" customFormat="1" ht="33" customHeight="1">
      <c r="A192" s="17" t="s">
        <v>108</v>
      </c>
      <c r="B192" s="20" t="s">
        <v>109</v>
      </c>
      <c r="C192" s="10"/>
      <c r="D192" s="18">
        <f>SUM(D193:D196)</f>
        <v>85407.00130999999</v>
      </c>
      <c r="E192" s="18">
        <f aca="true" t="shared" si="76" ref="E192:M192">SUM(E193+E194+E195+E196)</f>
        <v>11078.8</v>
      </c>
      <c r="F192" s="18">
        <f t="shared" si="76"/>
        <v>8294.2</v>
      </c>
      <c r="G192" s="18">
        <f t="shared" si="76"/>
        <v>3456.48336</v>
      </c>
      <c r="H192" s="18">
        <f t="shared" si="76"/>
        <v>11123.18484</v>
      </c>
      <c r="I192" s="18">
        <f t="shared" si="76"/>
        <v>15709.9788</v>
      </c>
      <c r="J192" s="18">
        <f t="shared" si="76"/>
        <v>9846.10191</v>
      </c>
      <c r="K192" s="55">
        <f t="shared" si="76"/>
        <v>10644.5564</v>
      </c>
      <c r="L192" s="18">
        <f t="shared" si="76"/>
        <v>7488.314</v>
      </c>
      <c r="M192" s="18">
        <f t="shared" si="76"/>
        <v>7765.382</v>
      </c>
      <c r="N192" s="8"/>
      <c r="O192" s="15"/>
      <c r="P192" s="16"/>
    </row>
    <row r="193" spans="1:15" s="2" customFormat="1" ht="20.25" customHeight="1">
      <c r="A193" s="17"/>
      <c r="B193" s="8" t="s">
        <v>22</v>
      </c>
      <c r="C193" s="10"/>
      <c r="D193" s="18">
        <f>SUM(D200+D205+D210)</f>
        <v>0</v>
      </c>
      <c r="E193" s="18">
        <f aca="true" t="shared" si="77" ref="E193:M193">SUM(E200++E205+E210)</f>
        <v>0</v>
      </c>
      <c r="F193" s="18">
        <f t="shared" si="77"/>
        <v>0</v>
      </c>
      <c r="G193" s="18">
        <f t="shared" si="77"/>
        <v>0</v>
      </c>
      <c r="H193" s="18">
        <f t="shared" si="77"/>
        <v>0</v>
      </c>
      <c r="I193" s="18">
        <f t="shared" si="77"/>
        <v>0</v>
      </c>
      <c r="J193" s="18">
        <f t="shared" si="77"/>
        <v>0</v>
      </c>
      <c r="K193" s="55">
        <f t="shared" si="77"/>
        <v>0</v>
      </c>
      <c r="L193" s="18">
        <f t="shared" si="77"/>
        <v>0</v>
      </c>
      <c r="M193" s="18">
        <f t="shared" si="77"/>
        <v>0</v>
      </c>
      <c r="N193" s="8"/>
      <c r="O193" s="15"/>
    </row>
    <row r="194" spans="1:15" s="2" customFormat="1" ht="20.25" customHeight="1">
      <c r="A194" s="17"/>
      <c r="B194" s="8" t="s">
        <v>23</v>
      </c>
      <c r="C194" s="10"/>
      <c r="D194" s="18">
        <f>SUM(D201+D206+D211)</f>
        <v>3664.2</v>
      </c>
      <c r="E194" s="18">
        <f>SUM(E201+E206+E211)</f>
        <v>3664.2</v>
      </c>
      <c r="F194" s="18">
        <f aca="true" t="shared" si="78" ref="F194:M194">SUM(F201++F206+F211)</f>
        <v>0</v>
      </c>
      <c r="G194" s="18">
        <f t="shared" si="78"/>
        <v>0</v>
      </c>
      <c r="H194" s="18">
        <f t="shared" si="78"/>
        <v>0</v>
      </c>
      <c r="I194" s="18">
        <f t="shared" si="78"/>
        <v>0</v>
      </c>
      <c r="J194" s="18">
        <f t="shared" si="78"/>
        <v>0</v>
      </c>
      <c r="K194" s="55">
        <f t="shared" si="78"/>
        <v>0</v>
      </c>
      <c r="L194" s="18">
        <f t="shared" si="78"/>
        <v>0</v>
      </c>
      <c r="M194" s="18">
        <f t="shared" si="78"/>
        <v>0</v>
      </c>
      <c r="N194" s="8"/>
      <c r="O194" s="15"/>
    </row>
    <row r="195" spans="1:15" s="2" customFormat="1" ht="20.25" customHeight="1">
      <c r="A195" s="17"/>
      <c r="B195" s="8" t="s">
        <v>24</v>
      </c>
      <c r="C195" s="10"/>
      <c r="D195" s="18">
        <f>SUM(D202+D207+D212)</f>
        <v>81742.80131</v>
      </c>
      <c r="E195" s="18">
        <f>SUM(E202+E207+E212)</f>
        <v>7414.599999999999</v>
      </c>
      <c r="F195" s="18">
        <f>SUM(F202+F207+F212)</f>
        <v>8294.2</v>
      </c>
      <c r="G195" s="18">
        <f>G202+G207</f>
        <v>3456.48336</v>
      </c>
      <c r="H195" s="18">
        <f aca="true" t="shared" si="79" ref="H195:M195">SUM(H202+H207+H212)</f>
        <v>11123.18484</v>
      </c>
      <c r="I195" s="18">
        <f t="shared" si="79"/>
        <v>15709.9788</v>
      </c>
      <c r="J195" s="18">
        <f t="shared" si="79"/>
        <v>9846.10191</v>
      </c>
      <c r="K195" s="55">
        <f t="shared" si="79"/>
        <v>10644.5564</v>
      </c>
      <c r="L195" s="18">
        <f t="shared" si="79"/>
        <v>7488.314</v>
      </c>
      <c r="M195" s="18">
        <f t="shared" si="79"/>
        <v>7765.382</v>
      </c>
      <c r="N195" s="26"/>
      <c r="O195" s="15"/>
    </row>
    <row r="196" spans="1:15" s="2" customFormat="1" ht="15" customHeight="1">
      <c r="A196" s="17"/>
      <c r="B196" s="8" t="s">
        <v>25</v>
      </c>
      <c r="C196" s="10"/>
      <c r="D196" s="18">
        <f aca="true" t="shared" si="80" ref="D196:M196">SUM(D203++D208+D213)</f>
        <v>0</v>
      </c>
      <c r="E196" s="18">
        <f t="shared" si="80"/>
        <v>0</v>
      </c>
      <c r="F196" s="18">
        <f t="shared" si="80"/>
        <v>0</v>
      </c>
      <c r="G196" s="18">
        <f t="shared" si="80"/>
        <v>0</v>
      </c>
      <c r="H196" s="18">
        <f t="shared" si="80"/>
        <v>0</v>
      </c>
      <c r="I196" s="18">
        <f t="shared" si="80"/>
        <v>0</v>
      </c>
      <c r="J196" s="18">
        <f t="shared" si="80"/>
        <v>0</v>
      </c>
      <c r="K196" s="55">
        <f t="shared" si="80"/>
        <v>0</v>
      </c>
      <c r="L196" s="18">
        <f t="shared" si="80"/>
        <v>0</v>
      </c>
      <c r="M196" s="18">
        <f t="shared" si="80"/>
        <v>0</v>
      </c>
      <c r="N196" s="8"/>
      <c r="O196" s="15"/>
    </row>
    <row r="197" spans="1:15" s="2" customFormat="1" ht="15.75" customHeight="1">
      <c r="A197" s="23"/>
      <c r="B197" s="23"/>
      <c r="C197" s="66" t="s">
        <v>110</v>
      </c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15"/>
    </row>
    <row r="198" spans="1:15" s="2" customFormat="1" ht="15.75" customHeight="1">
      <c r="A198" s="23"/>
      <c r="B198" s="23"/>
      <c r="C198" s="66" t="s">
        <v>111</v>
      </c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15"/>
    </row>
    <row r="199" spans="1:15" s="2" customFormat="1" ht="63" customHeight="1">
      <c r="A199" s="17" t="s">
        <v>112</v>
      </c>
      <c r="B199" s="46" t="s">
        <v>113</v>
      </c>
      <c r="C199" s="8" t="s">
        <v>64</v>
      </c>
      <c r="D199" s="18">
        <f aca="true" t="shared" si="81" ref="D199:M199">SUM(D200:D203)</f>
        <v>3856.3999999999996</v>
      </c>
      <c r="E199" s="18">
        <f t="shared" si="81"/>
        <v>3856.3999999999996</v>
      </c>
      <c r="F199" s="18">
        <f t="shared" si="81"/>
        <v>0</v>
      </c>
      <c r="G199" s="18">
        <f t="shared" si="81"/>
        <v>0</v>
      </c>
      <c r="H199" s="18">
        <f t="shared" si="81"/>
        <v>0</v>
      </c>
      <c r="I199" s="18">
        <f t="shared" si="81"/>
        <v>0</v>
      </c>
      <c r="J199" s="18">
        <f t="shared" si="81"/>
        <v>0</v>
      </c>
      <c r="K199" s="55">
        <f t="shared" si="81"/>
        <v>0</v>
      </c>
      <c r="L199" s="18">
        <f t="shared" si="81"/>
        <v>0</v>
      </c>
      <c r="M199" s="18">
        <f t="shared" si="81"/>
        <v>0</v>
      </c>
      <c r="N199" s="26"/>
      <c r="O199" s="15"/>
    </row>
    <row r="200" spans="1:15" s="2" customFormat="1" ht="15.75">
      <c r="A200" s="17"/>
      <c r="B200" s="8" t="s">
        <v>22</v>
      </c>
      <c r="C200" s="8"/>
      <c r="D200" s="18">
        <f>SUM(E200:M200)</f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55">
        <v>0</v>
      </c>
      <c r="L200" s="18">
        <v>0</v>
      </c>
      <c r="M200" s="18">
        <v>0</v>
      </c>
      <c r="N200" s="26"/>
      <c r="O200" s="15"/>
    </row>
    <row r="201" spans="1:15" s="2" customFormat="1" ht="15.75">
      <c r="A201" s="17"/>
      <c r="B201" s="8" t="s">
        <v>23</v>
      </c>
      <c r="C201" s="8"/>
      <c r="D201" s="18">
        <f>SUM(E201:M201)</f>
        <v>3664.2</v>
      </c>
      <c r="E201" s="18">
        <v>3664.2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55">
        <v>0</v>
      </c>
      <c r="L201" s="18">
        <v>0</v>
      </c>
      <c r="M201" s="18">
        <v>0</v>
      </c>
      <c r="N201" s="26"/>
      <c r="O201" s="15"/>
    </row>
    <row r="202" spans="1:15" s="2" customFormat="1" ht="15.75">
      <c r="A202" s="17"/>
      <c r="B202" s="8" t="s">
        <v>24</v>
      </c>
      <c r="C202" s="8"/>
      <c r="D202" s="18">
        <f>SUM(E202:M202)</f>
        <v>192.2</v>
      </c>
      <c r="E202" s="18">
        <v>192.2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55">
        <v>0</v>
      </c>
      <c r="L202" s="18">
        <v>0</v>
      </c>
      <c r="M202" s="18">
        <v>0</v>
      </c>
      <c r="N202" s="26"/>
      <c r="O202" s="15"/>
    </row>
    <row r="203" spans="1:15" s="2" customFormat="1" ht="15.75">
      <c r="A203" s="17"/>
      <c r="B203" s="8" t="s">
        <v>25</v>
      </c>
      <c r="C203" s="8"/>
      <c r="D203" s="18">
        <f>SUM(E203:M203)</f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55">
        <v>0</v>
      </c>
      <c r="L203" s="18">
        <v>0</v>
      </c>
      <c r="M203" s="18">
        <v>0</v>
      </c>
      <c r="N203" s="26"/>
      <c r="O203" s="15"/>
    </row>
    <row r="204" spans="1:15" s="2" customFormat="1" ht="78" customHeight="1">
      <c r="A204" s="17" t="s">
        <v>114</v>
      </c>
      <c r="B204" s="24" t="s">
        <v>115</v>
      </c>
      <c r="C204" s="8" t="s">
        <v>102</v>
      </c>
      <c r="D204" s="18">
        <f aca="true" t="shared" si="82" ref="D204:M204">SUM(D205:D208)</f>
        <v>55521.62882</v>
      </c>
      <c r="E204" s="18">
        <f t="shared" si="82"/>
        <v>1914</v>
      </c>
      <c r="F204" s="18">
        <f t="shared" si="82"/>
        <v>6519.7</v>
      </c>
      <c r="G204" s="18">
        <f t="shared" si="82"/>
        <v>3456.48336</v>
      </c>
      <c r="H204" s="18">
        <f t="shared" si="82"/>
        <v>7082.58486</v>
      </c>
      <c r="I204" s="18">
        <f t="shared" si="82"/>
        <v>5495.58083</v>
      </c>
      <c r="J204" s="18">
        <f t="shared" si="82"/>
        <v>5155.02737</v>
      </c>
      <c r="K204" s="55">
        <f t="shared" si="82"/>
        <v>10644.5564</v>
      </c>
      <c r="L204" s="18">
        <f t="shared" si="82"/>
        <v>7488.314</v>
      </c>
      <c r="M204" s="18">
        <f t="shared" si="82"/>
        <v>7765.382</v>
      </c>
      <c r="N204" s="8" t="s">
        <v>116</v>
      </c>
      <c r="O204" s="15"/>
    </row>
    <row r="205" spans="1:15" s="2" customFormat="1" ht="15.75">
      <c r="A205" s="23"/>
      <c r="B205" s="9" t="s">
        <v>22</v>
      </c>
      <c r="C205" s="10"/>
      <c r="D205" s="18">
        <f>SUM(E205:M205)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55">
        <v>0</v>
      </c>
      <c r="L205" s="18">
        <v>0</v>
      </c>
      <c r="M205" s="18">
        <v>0</v>
      </c>
      <c r="N205" s="8"/>
      <c r="O205" s="15"/>
    </row>
    <row r="206" spans="1:15" s="2" customFormat="1" ht="15.75">
      <c r="A206" s="23"/>
      <c r="B206" s="9" t="s">
        <v>23</v>
      </c>
      <c r="C206" s="10"/>
      <c r="D206" s="18">
        <f>SUM(E206:M206)</f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55">
        <v>0</v>
      </c>
      <c r="L206" s="18">
        <v>0</v>
      </c>
      <c r="M206" s="18">
        <v>0</v>
      </c>
      <c r="N206" s="8"/>
      <c r="O206" s="15"/>
    </row>
    <row r="207" spans="1:15" s="2" customFormat="1" ht="15.75">
      <c r="A207" s="23"/>
      <c r="B207" s="9" t="s">
        <v>24</v>
      </c>
      <c r="C207" s="10"/>
      <c r="D207" s="18">
        <f>SUM(E207:M207)</f>
        <v>55521.62882</v>
      </c>
      <c r="E207" s="18">
        <v>1914</v>
      </c>
      <c r="F207" s="18">
        <v>6519.7</v>
      </c>
      <c r="G207" s="18">
        <v>3456.48336</v>
      </c>
      <c r="H207" s="18">
        <v>7082.58486</v>
      </c>
      <c r="I207" s="18">
        <v>5495.58083</v>
      </c>
      <c r="J207" s="18">
        <v>5155.02737</v>
      </c>
      <c r="K207" s="55">
        <v>10644.5564</v>
      </c>
      <c r="L207" s="18">
        <v>7488.314</v>
      </c>
      <c r="M207" s="18">
        <v>7765.382</v>
      </c>
      <c r="N207" s="26"/>
      <c r="O207" s="15"/>
    </row>
    <row r="208" spans="1:15" s="2" customFormat="1" ht="17.25" customHeight="1">
      <c r="A208" s="23"/>
      <c r="B208" s="9" t="s">
        <v>25</v>
      </c>
      <c r="C208" s="10"/>
      <c r="D208" s="18">
        <f>SUM(E208:M208)</f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55">
        <v>0</v>
      </c>
      <c r="L208" s="18">
        <v>0</v>
      </c>
      <c r="M208" s="18">
        <v>0</v>
      </c>
      <c r="N208" s="8"/>
      <c r="O208" s="15"/>
    </row>
    <row r="209" spans="1:15" s="2" customFormat="1" ht="64.5" customHeight="1">
      <c r="A209" s="28" t="s">
        <v>117</v>
      </c>
      <c r="B209" s="47" t="s">
        <v>118</v>
      </c>
      <c r="C209" s="8" t="s">
        <v>64</v>
      </c>
      <c r="D209" s="48">
        <f aca="true" t="shared" si="83" ref="D209:M209">SUM(D210:D213)</f>
        <v>26028.97249</v>
      </c>
      <c r="E209" s="48">
        <f t="shared" si="83"/>
        <v>5308.4</v>
      </c>
      <c r="F209" s="48">
        <f t="shared" si="83"/>
        <v>1774.5</v>
      </c>
      <c r="G209" s="48">
        <f t="shared" si="83"/>
        <v>0</v>
      </c>
      <c r="H209" s="48">
        <f t="shared" si="83"/>
        <v>4040.59998</v>
      </c>
      <c r="I209" s="48">
        <f t="shared" si="83"/>
        <v>10214.39797</v>
      </c>
      <c r="J209" s="48">
        <f t="shared" si="83"/>
        <v>4691.07454</v>
      </c>
      <c r="K209" s="60">
        <f t="shared" si="83"/>
        <v>0</v>
      </c>
      <c r="L209" s="48">
        <f t="shared" si="83"/>
        <v>0</v>
      </c>
      <c r="M209" s="48">
        <f t="shared" si="83"/>
        <v>0</v>
      </c>
      <c r="N209" s="28" t="s">
        <v>119</v>
      </c>
      <c r="O209" s="15"/>
    </row>
    <row r="210" spans="1:15" s="2" customFormat="1" ht="15.75">
      <c r="A210" s="10"/>
      <c r="B210" s="9" t="s">
        <v>22</v>
      </c>
      <c r="C210" s="10"/>
      <c r="D210" s="48">
        <f>SUM(E210:M210)</f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60">
        <v>0</v>
      </c>
      <c r="L210" s="48">
        <v>0</v>
      </c>
      <c r="M210" s="48">
        <v>0</v>
      </c>
      <c r="N210" s="10"/>
      <c r="O210" s="15"/>
    </row>
    <row r="211" spans="1:15" s="2" customFormat="1" ht="15.75">
      <c r="A211" s="10"/>
      <c r="B211" s="9" t="s">
        <v>23</v>
      </c>
      <c r="C211" s="10"/>
      <c r="D211" s="48">
        <f>SUM(E211:M211)</f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60">
        <v>0</v>
      </c>
      <c r="L211" s="48">
        <v>0</v>
      </c>
      <c r="M211" s="48">
        <v>0</v>
      </c>
      <c r="N211" s="10"/>
      <c r="O211" s="15"/>
    </row>
    <row r="212" spans="1:15" s="2" customFormat="1" ht="15.75">
      <c r="A212" s="10"/>
      <c r="B212" s="9" t="s">
        <v>24</v>
      </c>
      <c r="C212" s="10"/>
      <c r="D212" s="48">
        <f>SUM(E212:M212)</f>
        <v>26028.97249</v>
      </c>
      <c r="E212" s="48">
        <v>5308.4</v>
      </c>
      <c r="F212" s="48">
        <v>1774.5</v>
      </c>
      <c r="G212" s="48">
        <v>0</v>
      </c>
      <c r="H212" s="48">
        <v>4040.59998</v>
      </c>
      <c r="I212" s="48">
        <v>10214.39797</v>
      </c>
      <c r="J212" s="48">
        <v>4691.07454</v>
      </c>
      <c r="K212" s="60">
        <v>0</v>
      </c>
      <c r="L212" s="48">
        <v>0</v>
      </c>
      <c r="M212" s="48">
        <v>0</v>
      </c>
      <c r="N212" s="49"/>
      <c r="O212" s="15"/>
    </row>
    <row r="213" spans="1:15" s="2" customFormat="1" ht="14.25" customHeight="1">
      <c r="A213" s="10"/>
      <c r="B213" s="9" t="s">
        <v>25</v>
      </c>
      <c r="C213" s="10"/>
      <c r="D213" s="48">
        <f>SUM(E213:M213)</f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60">
        <v>0</v>
      </c>
      <c r="L213" s="48">
        <v>0</v>
      </c>
      <c r="M213" s="48">
        <v>0</v>
      </c>
      <c r="N213" s="10"/>
      <c r="O213" s="15"/>
    </row>
    <row r="214" spans="1:15" s="2" customFormat="1" ht="131.25" customHeight="1">
      <c r="A214" s="11" t="s">
        <v>120</v>
      </c>
      <c r="B214" s="21" t="s">
        <v>121</v>
      </c>
      <c r="C214" s="44"/>
      <c r="D214" s="14">
        <f>SUM(E214:M214)</f>
        <v>15108.6</v>
      </c>
      <c r="E214" s="14">
        <f aca="true" t="shared" si="84" ref="E214:M214">SUM(E219+E241+E246)</f>
        <v>0</v>
      </c>
      <c r="F214" s="14">
        <f t="shared" si="84"/>
        <v>0</v>
      </c>
      <c r="G214" s="14">
        <f t="shared" si="84"/>
        <v>0</v>
      </c>
      <c r="H214" s="14">
        <f t="shared" si="84"/>
        <v>14329.4</v>
      </c>
      <c r="I214" s="14">
        <f t="shared" si="84"/>
        <v>0</v>
      </c>
      <c r="J214" s="14">
        <f t="shared" si="84"/>
        <v>0</v>
      </c>
      <c r="K214" s="54">
        <f t="shared" si="84"/>
        <v>0</v>
      </c>
      <c r="L214" s="14">
        <f t="shared" si="84"/>
        <v>779.2</v>
      </c>
      <c r="M214" s="14">
        <f t="shared" si="84"/>
        <v>0</v>
      </c>
      <c r="N214" s="8"/>
      <c r="O214" s="40"/>
    </row>
    <row r="215" spans="1:15" s="2" customFormat="1" ht="21" customHeight="1">
      <c r="A215" s="17"/>
      <c r="B215" s="8" t="s">
        <v>22</v>
      </c>
      <c r="C215" s="10"/>
      <c r="D215" s="18">
        <f>SUM(D220+D242+D247)</f>
        <v>0</v>
      </c>
      <c r="E215" s="18">
        <f aca="true" t="shared" si="85" ref="E215:M215">SUM(E220+E242+E247)</f>
        <v>0</v>
      </c>
      <c r="F215" s="18">
        <f t="shared" si="85"/>
        <v>0</v>
      </c>
      <c r="G215" s="18">
        <f t="shared" si="85"/>
        <v>0</v>
      </c>
      <c r="H215" s="18">
        <f t="shared" si="85"/>
        <v>0</v>
      </c>
      <c r="I215" s="18">
        <f t="shared" si="85"/>
        <v>0</v>
      </c>
      <c r="J215" s="18">
        <f t="shared" si="85"/>
        <v>0</v>
      </c>
      <c r="K215" s="55">
        <f t="shared" si="85"/>
        <v>0</v>
      </c>
      <c r="L215" s="18">
        <f t="shared" si="85"/>
        <v>0</v>
      </c>
      <c r="M215" s="18">
        <f t="shared" si="85"/>
        <v>0</v>
      </c>
      <c r="N215" s="8"/>
      <c r="O215" s="40"/>
    </row>
    <row r="216" spans="1:15" s="2" customFormat="1" ht="17.25" customHeight="1">
      <c r="A216" s="17"/>
      <c r="B216" s="8" t="s">
        <v>23</v>
      </c>
      <c r="C216" s="10"/>
      <c r="D216" s="18">
        <f>SUM(D221+D243+D248)</f>
        <v>13299.6</v>
      </c>
      <c r="E216" s="18">
        <f aca="true" t="shared" si="86" ref="E216:M216">SUM(E221+E243+E248)</f>
        <v>0</v>
      </c>
      <c r="F216" s="18">
        <f t="shared" si="86"/>
        <v>0</v>
      </c>
      <c r="G216" s="18">
        <f t="shared" si="86"/>
        <v>0</v>
      </c>
      <c r="H216" s="18">
        <f t="shared" si="86"/>
        <v>13299.6</v>
      </c>
      <c r="I216" s="18">
        <f t="shared" si="86"/>
        <v>0</v>
      </c>
      <c r="J216" s="18">
        <f t="shared" si="86"/>
        <v>0</v>
      </c>
      <c r="K216" s="55">
        <f t="shared" si="86"/>
        <v>0</v>
      </c>
      <c r="L216" s="18">
        <f t="shared" si="86"/>
        <v>0</v>
      </c>
      <c r="M216" s="18">
        <f t="shared" si="86"/>
        <v>0</v>
      </c>
      <c r="N216" s="8"/>
      <c r="O216" s="40"/>
    </row>
    <row r="217" spans="1:15" s="2" customFormat="1" ht="17.25" customHeight="1">
      <c r="A217" s="17"/>
      <c r="B217" s="8" t="s">
        <v>24</v>
      </c>
      <c r="C217" s="10"/>
      <c r="D217" s="18">
        <f>SUM(D222+D244+D249)</f>
        <v>1809</v>
      </c>
      <c r="E217" s="18">
        <f aca="true" t="shared" si="87" ref="E217:G218">SUM(E222+E244+E249)</f>
        <v>0</v>
      </c>
      <c r="F217" s="18">
        <f t="shared" si="87"/>
        <v>0</v>
      </c>
      <c r="G217" s="18">
        <f t="shared" si="87"/>
        <v>0</v>
      </c>
      <c r="H217" s="18">
        <f>H222+H244+H249</f>
        <v>1029.8</v>
      </c>
      <c r="I217" s="18">
        <f aca="true" t="shared" si="88" ref="I217:M218">SUM(I222+I244+I249)</f>
        <v>0</v>
      </c>
      <c r="J217" s="18">
        <f t="shared" si="88"/>
        <v>0</v>
      </c>
      <c r="K217" s="55">
        <f t="shared" si="88"/>
        <v>0</v>
      </c>
      <c r="L217" s="18">
        <f t="shared" si="88"/>
        <v>779.2</v>
      </c>
      <c r="M217" s="18">
        <f t="shared" si="88"/>
        <v>0</v>
      </c>
      <c r="N217" s="8"/>
      <c r="O217" s="40"/>
    </row>
    <row r="218" spans="1:15" s="2" customFormat="1" ht="15.75" customHeight="1">
      <c r="A218" s="17"/>
      <c r="B218" s="8" t="s">
        <v>25</v>
      </c>
      <c r="C218" s="10"/>
      <c r="D218" s="18">
        <f>SUM(D223+D245+D250)</f>
        <v>0</v>
      </c>
      <c r="E218" s="18">
        <f t="shared" si="87"/>
        <v>0</v>
      </c>
      <c r="F218" s="18">
        <f t="shared" si="87"/>
        <v>0</v>
      </c>
      <c r="G218" s="18">
        <f t="shared" si="87"/>
        <v>0</v>
      </c>
      <c r="H218" s="18">
        <f>SUM(H223+H245+H250)</f>
        <v>0</v>
      </c>
      <c r="I218" s="18">
        <f t="shared" si="88"/>
        <v>0</v>
      </c>
      <c r="J218" s="18">
        <f t="shared" si="88"/>
        <v>0</v>
      </c>
      <c r="K218" s="55">
        <f t="shared" si="88"/>
        <v>0</v>
      </c>
      <c r="L218" s="18">
        <f t="shared" si="88"/>
        <v>0</v>
      </c>
      <c r="M218" s="18">
        <f t="shared" si="88"/>
        <v>0</v>
      </c>
      <c r="N218" s="8"/>
      <c r="O218" s="40"/>
    </row>
    <row r="219" spans="1:15" s="2" customFormat="1" ht="39" customHeight="1">
      <c r="A219" s="17" t="s">
        <v>122</v>
      </c>
      <c r="B219" s="20" t="s">
        <v>36</v>
      </c>
      <c r="C219" s="10"/>
      <c r="D219" s="18">
        <f>SUM(D220:D223)</f>
        <v>15108.6</v>
      </c>
      <c r="E219" s="18">
        <f>SUM(E220:E223)</f>
        <v>0</v>
      </c>
      <c r="F219" s="18">
        <f>SUM(F220:F223)</f>
        <v>0</v>
      </c>
      <c r="G219" s="18">
        <f>SUM(G220:G223)</f>
        <v>0</v>
      </c>
      <c r="H219" s="18">
        <f>H220+H221+H222+H223</f>
        <v>14329.4</v>
      </c>
      <c r="I219" s="18">
        <f>SUM(I220:I223)</f>
        <v>0</v>
      </c>
      <c r="J219" s="18">
        <f>SUM(J220:J223)</f>
        <v>0</v>
      </c>
      <c r="K219" s="55">
        <f>SUM(K220:K223)</f>
        <v>0</v>
      </c>
      <c r="L219" s="18">
        <f>SUM(L220:L223)</f>
        <v>779.2</v>
      </c>
      <c r="M219" s="18">
        <f>SUM(M220:M223)</f>
        <v>0</v>
      </c>
      <c r="N219" s="8"/>
      <c r="O219" s="40"/>
    </row>
    <row r="220" spans="1:15" s="2" customFormat="1" ht="19.5" customHeight="1">
      <c r="A220" s="17"/>
      <c r="B220" s="8" t="s">
        <v>22</v>
      </c>
      <c r="C220" s="10"/>
      <c r="D220" s="18">
        <f aca="true" t="shared" si="89" ref="D220:M220">SUM(D227+D232)</f>
        <v>0</v>
      </c>
      <c r="E220" s="18">
        <f t="shared" si="89"/>
        <v>0</v>
      </c>
      <c r="F220" s="18">
        <f t="shared" si="89"/>
        <v>0</v>
      </c>
      <c r="G220" s="18">
        <f t="shared" si="89"/>
        <v>0</v>
      </c>
      <c r="H220" s="18">
        <f t="shared" si="89"/>
        <v>0</v>
      </c>
      <c r="I220" s="18">
        <f t="shared" si="89"/>
        <v>0</v>
      </c>
      <c r="J220" s="18">
        <f t="shared" si="89"/>
        <v>0</v>
      </c>
      <c r="K220" s="55">
        <f t="shared" si="89"/>
        <v>0</v>
      </c>
      <c r="L220" s="18">
        <f t="shared" si="89"/>
        <v>0</v>
      </c>
      <c r="M220" s="18">
        <f t="shared" si="89"/>
        <v>0</v>
      </c>
      <c r="N220" s="8"/>
      <c r="O220" s="40"/>
    </row>
    <row r="221" spans="1:15" s="2" customFormat="1" ht="15.75">
      <c r="A221" s="17"/>
      <c r="B221" s="8" t="s">
        <v>23</v>
      </c>
      <c r="C221" s="10"/>
      <c r="D221" s="18">
        <f aca="true" t="shared" si="90" ref="D221:M221">SUM(D228+D233)</f>
        <v>13299.6</v>
      </c>
      <c r="E221" s="18">
        <f t="shared" si="90"/>
        <v>0</v>
      </c>
      <c r="F221" s="18">
        <f t="shared" si="90"/>
        <v>0</v>
      </c>
      <c r="G221" s="18">
        <f t="shared" si="90"/>
        <v>0</v>
      </c>
      <c r="H221" s="18">
        <f t="shared" si="90"/>
        <v>13299.6</v>
      </c>
      <c r="I221" s="18">
        <f t="shared" si="90"/>
        <v>0</v>
      </c>
      <c r="J221" s="18">
        <f t="shared" si="90"/>
        <v>0</v>
      </c>
      <c r="K221" s="55">
        <f t="shared" si="90"/>
        <v>0</v>
      </c>
      <c r="L221" s="18">
        <f t="shared" si="90"/>
        <v>0</v>
      </c>
      <c r="M221" s="18">
        <f t="shared" si="90"/>
        <v>0</v>
      </c>
      <c r="N221" s="8"/>
      <c r="O221" s="40"/>
    </row>
    <row r="222" spans="1:15" s="2" customFormat="1" ht="15.75">
      <c r="A222" s="17"/>
      <c r="B222" s="8" t="s">
        <v>24</v>
      </c>
      <c r="C222" s="10"/>
      <c r="D222" s="18">
        <f>SUM(D229+D234+D239)</f>
        <v>1809</v>
      </c>
      <c r="E222" s="18">
        <f aca="true" t="shared" si="91" ref="E222:K222">SUM(E229+E234)</f>
        <v>0</v>
      </c>
      <c r="F222" s="18">
        <f t="shared" si="91"/>
        <v>0</v>
      </c>
      <c r="G222" s="18">
        <f t="shared" si="91"/>
        <v>0</v>
      </c>
      <c r="H222" s="18">
        <f t="shared" si="91"/>
        <v>1029.8</v>
      </c>
      <c r="I222" s="18">
        <f t="shared" si="91"/>
        <v>0</v>
      </c>
      <c r="J222" s="18">
        <f t="shared" si="91"/>
        <v>0</v>
      </c>
      <c r="K222" s="55">
        <f t="shared" si="91"/>
        <v>0</v>
      </c>
      <c r="L222" s="18">
        <f>SUM(L229+L234+L239)</f>
        <v>779.2</v>
      </c>
      <c r="M222" s="18">
        <f>SUM(M229+M234+M239)</f>
        <v>0</v>
      </c>
      <c r="N222" s="8"/>
      <c r="O222" s="40"/>
    </row>
    <row r="223" spans="1:15" s="2" customFormat="1" ht="15.75">
      <c r="A223" s="17"/>
      <c r="B223" s="8" t="s">
        <v>25</v>
      </c>
      <c r="C223" s="10"/>
      <c r="D223" s="18">
        <f aca="true" t="shared" si="92" ref="D223:M223">SUM(D230+D235)</f>
        <v>0</v>
      </c>
      <c r="E223" s="18">
        <f t="shared" si="92"/>
        <v>0</v>
      </c>
      <c r="F223" s="18">
        <f t="shared" si="92"/>
        <v>0</v>
      </c>
      <c r="G223" s="18">
        <f t="shared" si="92"/>
        <v>0</v>
      </c>
      <c r="H223" s="18">
        <f t="shared" si="92"/>
        <v>0</v>
      </c>
      <c r="I223" s="18">
        <f t="shared" si="92"/>
        <v>0</v>
      </c>
      <c r="J223" s="18">
        <f t="shared" si="92"/>
        <v>0</v>
      </c>
      <c r="K223" s="55">
        <f t="shared" si="92"/>
        <v>0</v>
      </c>
      <c r="L223" s="18">
        <f t="shared" si="92"/>
        <v>0</v>
      </c>
      <c r="M223" s="18">
        <f t="shared" si="92"/>
        <v>0</v>
      </c>
      <c r="N223" s="8"/>
      <c r="O223" s="40"/>
    </row>
    <row r="224" spans="1:14" s="2" customFormat="1" ht="16.5" customHeight="1">
      <c r="A224" s="23"/>
      <c r="B224" s="23"/>
      <c r="C224" s="66" t="s">
        <v>123</v>
      </c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</row>
    <row r="225" spans="1:14" s="2" customFormat="1" ht="35.25" customHeight="1">
      <c r="A225" s="23"/>
      <c r="B225" s="23"/>
      <c r="C225" s="66" t="s">
        <v>124</v>
      </c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</row>
    <row r="226" spans="1:14" s="2" customFormat="1" ht="63">
      <c r="A226" s="17" t="s">
        <v>125</v>
      </c>
      <c r="B226" s="46" t="s">
        <v>126</v>
      </c>
      <c r="C226" s="8" t="s">
        <v>64</v>
      </c>
      <c r="D226" s="26">
        <f aca="true" t="shared" si="93" ref="D226:M226">SUM(D227:D230)</f>
        <v>14329.4</v>
      </c>
      <c r="E226" s="26">
        <f t="shared" si="93"/>
        <v>0</v>
      </c>
      <c r="F226" s="26">
        <f t="shared" si="93"/>
        <v>0</v>
      </c>
      <c r="G226" s="26">
        <f t="shared" si="93"/>
        <v>0</v>
      </c>
      <c r="H226" s="26">
        <f t="shared" si="93"/>
        <v>14329.4</v>
      </c>
      <c r="I226" s="26">
        <f t="shared" si="93"/>
        <v>0</v>
      </c>
      <c r="J226" s="26">
        <f t="shared" si="93"/>
        <v>0</v>
      </c>
      <c r="K226" s="56">
        <f t="shared" si="93"/>
        <v>0</v>
      </c>
      <c r="L226" s="26">
        <f t="shared" si="93"/>
        <v>0</v>
      </c>
      <c r="M226" s="26">
        <f t="shared" si="93"/>
        <v>0</v>
      </c>
      <c r="N226" s="26"/>
    </row>
    <row r="227" spans="1:14" s="2" customFormat="1" ht="15.75">
      <c r="A227" s="17"/>
      <c r="B227" s="8" t="s">
        <v>22</v>
      </c>
      <c r="C227" s="8"/>
      <c r="D227" s="26">
        <f>SUM(E227:M227)</f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56">
        <v>0</v>
      </c>
      <c r="L227" s="26">
        <v>0</v>
      </c>
      <c r="M227" s="26">
        <v>0</v>
      </c>
      <c r="N227" s="26"/>
    </row>
    <row r="228" spans="1:14" s="2" customFormat="1" ht="15.75">
      <c r="A228" s="17"/>
      <c r="B228" s="8" t="s">
        <v>23</v>
      </c>
      <c r="C228" s="8"/>
      <c r="D228" s="26">
        <f>SUM(E228:M228)</f>
        <v>13299.6</v>
      </c>
      <c r="E228" s="26">
        <v>0</v>
      </c>
      <c r="F228" s="26">
        <v>0</v>
      </c>
      <c r="G228" s="26">
        <v>0</v>
      </c>
      <c r="H228" s="26">
        <v>13299.6</v>
      </c>
      <c r="I228" s="26">
        <v>0</v>
      </c>
      <c r="J228" s="26">
        <v>0</v>
      </c>
      <c r="K228" s="56">
        <v>0</v>
      </c>
      <c r="L228" s="26">
        <v>0</v>
      </c>
      <c r="M228" s="26">
        <v>0</v>
      </c>
      <c r="N228" s="26"/>
    </row>
    <row r="229" spans="1:14" s="2" customFormat="1" ht="15.75">
      <c r="A229" s="17"/>
      <c r="B229" s="8" t="s">
        <v>24</v>
      </c>
      <c r="C229" s="8"/>
      <c r="D229" s="26">
        <f>SUM(E229:M229)</f>
        <v>1029.8</v>
      </c>
      <c r="E229" s="26">
        <v>0</v>
      </c>
      <c r="F229" s="26">
        <v>0</v>
      </c>
      <c r="G229" s="26">
        <v>0</v>
      </c>
      <c r="H229" s="26">
        <v>1029.8</v>
      </c>
      <c r="I229" s="26">
        <v>0</v>
      </c>
      <c r="J229" s="26">
        <v>0</v>
      </c>
      <c r="K229" s="56">
        <v>0</v>
      </c>
      <c r="L229" s="26">
        <v>0</v>
      </c>
      <c r="M229" s="26">
        <v>0</v>
      </c>
      <c r="N229" s="26"/>
    </row>
    <row r="230" spans="1:14" s="2" customFormat="1" ht="15.75">
      <c r="A230" s="17"/>
      <c r="B230" s="8" t="s">
        <v>25</v>
      </c>
      <c r="C230" s="8"/>
      <c r="D230" s="26">
        <f>SUM(E230:M230)</f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56">
        <v>0</v>
      </c>
      <c r="L230" s="26">
        <v>0</v>
      </c>
      <c r="M230" s="26">
        <v>0</v>
      </c>
      <c r="N230" s="26"/>
    </row>
    <row r="231" spans="1:14" s="2" customFormat="1" ht="66.75" customHeight="1">
      <c r="A231" s="17" t="s">
        <v>127</v>
      </c>
      <c r="B231" s="20" t="s">
        <v>128</v>
      </c>
      <c r="C231" s="8" t="s">
        <v>64</v>
      </c>
      <c r="D231" s="26">
        <f aca="true" t="shared" si="94" ref="D231:M231">SUM(D232:D235)</f>
        <v>0</v>
      </c>
      <c r="E231" s="26">
        <f t="shared" si="94"/>
        <v>0</v>
      </c>
      <c r="F231" s="26">
        <f t="shared" si="94"/>
        <v>0</v>
      </c>
      <c r="G231" s="26">
        <f t="shared" si="94"/>
        <v>0</v>
      </c>
      <c r="H231" s="26">
        <f t="shared" si="94"/>
        <v>0</v>
      </c>
      <c r="I231" s="26">
        <f t="shared" si="94"/>
        <v>0</v>
      </c>
      <c r="J231" s="26">
        <f t="shared" si="94"/>
        <v>0</v>
      </c>
      <c r="K231" s="56">
        <f t="shared" si="94"/>
        <v>0</v>
      </c>
      <c r="L231" s="26">
        <f t="shared" si="94"/>
        <v>0</v>
      </c>
      <c r="M231" s="26">
        <f t="shared" si="94"/>
        <v>0</v>
      </c>
      <c r="N231" s="8"/>
    </row>
    <row r="232" spans="1:14" s="2" customFormat="1" ht="15.75">
      <c r="A232" s="23"/>
      <c r="B232" s="9" t="s">
        <v>22</v>
      </c>
      <c r="C232" s="10"/>
      <c r="D232" s="26">
        <f>SUM(E232:M232)</f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56">
        <v>0</v>
      </c>
      <c r="L232" s="26">
        <v>0</v>
      </c>
      <c r="M232" s="26">
        <v>0</v>
      </c>
      <c r="N232" s="8"/>
    </row>
    <row r="233" spans="1:14" s="2" customFormat="1" ht="15.75">
      <c r="A233" s="23"/>
      <c r="B233" s="9" t="s">
        <v>23</v>
      </c>
      <c r="C233" s="10"/>
      <c r="D233" s="26">
        <f>SUM(E233:M233)</f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56">
        <v>0</v>
      </c>
      <c r="L233" s="26">
        <v>0</v>
      </c>
      <c r="M233" s="26">
        <v>0</v>
      </c>
      <c r="N233" s="8"/>
    </row>
    <row r="234" spans="1:14" s="2" customFormat="1" ht="15.75">
      <c r="A234" s="23"/>
      <c r="B234" s="9" t="s">
        <v>24</v>
      </c>
      <c r="C234" s="10"/>
      <c r="D234" s="26">
        <f>SUM(E234:M234)</f>
        <v>0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56">
        <v>0</v>
      </c>
      <c r="L234" s="26">
        <v>0</v>
      </c>
      <c r="M234" s="26">
        <v>0</v>
      </c>
      <c r="N234" s="26"/>
    </row>
    <row r="235" spans="1:14" s="2" customFormat="1" ht="15.75">
      <c r="A235" s="23"/>
      <c r="B235" s="9" t="s">
        <v>25</v>
      </c>
      <c r="C235" s="10"/>
      <c r="D235" s="26">
        <f>SUM(E235:M235)</f>
        <v>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56">
        <v>0</v>
      </c>
      <c r="L235" s="26">
        <v>0</v>
      </c>
      <c r="M235" s="26">
        <v>0</v>
      </c>
      <c r="N235" s="8"/>
    </row>
    <row r="236" spans="1:14" s="2" customFormat="1" ht="63">
      <c r="A236" s="23" t="s">
        <v>131</v>
      </c>
      <c r="B236" s="46" t="s">
        <v>132</v>
      </c>
      <c r="C236" s="8" t="s">
        <v>64</v>
      </c>
      <c r="D236" s="26">
        <f>SUM(D237:D240)</f>
        <v>779.2</v>
      </c>
      <c r="E236" s="26">
        <f aca="true" t="shared" si="95" ref="E236:M236">SUM(E237:E240)</f>
        <v>0</v>
      </c>
      <c r="F236" s="26">
        <f t="shared" si="95"/>
        <v>0</v>
      </c>
      <c r="G236" s="26">
        <f t="shared" si="95"/>
        <v>0</v>
      </c>
      <c r="H236" s="26">
        <f t="shared" si="95"/>
        <v>0</v>
      </c>
      <c r="I236" s="26">
        <f t="shared" si="95"/>
        <v>0</v>
      </c>
      <c r="J236" s="26">
        <f t="shared" si="95"/>
        <v>0</v>
      </c>
      <c r="K236" s="61">
        <f t="shared" si="95"/>
        <v>0</v>
      </c>
      <c r="L236" s="26">
        <f t="shared" si="95"/>
        <v>779.2</v>
      </c>
      <c r="M236" s="26">
        <f t="shared" si="95"/>
        <v>0</v>
      </c>
      <c r="N236" s="8"/>
    </row>
    <row r="237" spans="1:14" s="2" customFormat="1" ht="15.75">
      <c r="A237" s="23"/>
      <c r="B237" s="8" t="s">
        <v>22</v>
      </c>
      <c r="C237" s="10"/>
      <c r="D237" s="26">
        <f>SUM(E237:M237)</f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61">
        <v>0</v>
      </c>
      <c r="L237" s="26">
        <v>0</v>
      </c>
      <c r="M237" s="26">
        <v>0</v>
      </c>
      <c r="N237" s="8"/>
    </row>
    <row r="238" spans="1:14" s="2" customFormat="1" ht="15.75">
      <c r="A238" s="23"/>
      <c r="B238" s="8" t="s">
        <v>23</v>
      </c>
      <c r="C238" s="10"/>
      <c r="D238" s="26">
        <f>SUM(E238:M238)</f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61">
        <v>0</v>
      </c>
      <c r="L238" s="26">
        <v>0</v>
      </c>
      <c r="M238" s="26">
        <v>0</v>
      </c>
      <c r="N238" s="8"/>
    </row>
    <row r="239" spans="1:14" s="2" customFormat="1" ht="15.75">
      <c r="A239" s="23"/>
      <c r="B239" s="8" t="s">
        <v>24</v>
      </c>
      <c r="C239" s="10"/>
      <c r="D239" s="26">
        <f>SUM(E239:M239)</f>
        <v>779.2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61">
        <v>0</v>
      </c>
      <c r="L239" s="26">
        <v>779.2</v>
      </c>
      <c r="M239" s="26">
        <v>0</v>
      </c>
      <c r="N239" s="8"/>
    </row>
    <row r="240" spans="1:14" s="2" customFormat="1" ht="15.75">
      <c r="A240" s="23"/>
      <c r="B240" s="8" t="s">
        <v>25</v>
      </c>
      <c r="C240" s="10"/>
      <c r="D240" s="26">
        <f>SUM(E240:M240)</f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61">
        <v>0</v>
      </c>
      <c r="L240" s="26">
        <v>0</v>
      </c>
      <c r="M240" s="26">
        <v>0</v>
      </c>
      <c r="N240" s="8"/>
    </row>
    <row r="241" spans="1:15" s="2" customFormat="1" ht="63.75" customHeight="1">
      <c r="A241" s="17" t="s">
        <v>129</v>
      </c>
      <c r="B241" s="20" t="s">
        <v>38</v>
      </c>
      <c r="C241" s="10"/>
      <c r="D241" s="26">
        <f aca="true" t="shared" si="96" ref="D241:M241">SUM(D242+D243+D244+D245)</f>
        <v>0</v>
      </c>
      <c r="E241" s="26">
        <f t="shared" si="96"/>
        <v>0</v>
      </c>
      <c r="F241" s="26">
        <f t="shared" si="96"/>
        <v>0</v>
      </c>
      <c r="G241" s="26">
        <f t="shared" si="96"/>
        <v>0</v>
      </c>
      <c r="H241" s="26">
        <f t="shared" si="96"/>
        <v>0</v>
      </c>
      <c r="I241" s="26">
        <f t="shared" si="96"/>
        <v>0</v>
      </c>
      <c r="J241" s="26">
        <f t="shared" si="96"/>
        <v>0</v>
      </c>
      <c r="K241" s="56">
        <f t="shared" si="96"/>
        <v>0</v>
      </c>
      <c r="L241" s="26">
        <f t="shared" si="96"/>
        <v>0</v>
      </c>
      <c r="M241" s="26">
        <f t="shared" si="96"/>
        <v>0</v>
      </c>
      <c r="N241" s="8"/>
      <c r="O241" s="40"/>
    </row>
    <row r="242" spans="1:15" s="2" customFormat="1" ht="20.25" customHeight="1">
      <c r="A242" s="17"/>
      <c r="B242" s="8" t="s">
        <v>22</v>
      </c>
      <c r="C242" s="10"/>
      <c r="D242" s="26">
        <f>SUM(E242:M243)</f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56">
        <v>0</v>
      </c>
      <c r="L242" s="26">
        <v>0</v>
      </c>
      <c r="M242" s="26">
        <v>0</v>
      </c>
      <c r="N242" s="8"/>
      <c r="O242" s="40"/>
    </row>
    <row r="243" spans="1:15" s="2" customFormat="1" ht="15.75">
      <c r="A243" s="17"/>
      <c r="B243" s="8" t="s">
        <v>23</v>
      </c>
      <c r="C243" s="10"/>
      <c r="D243" s="26">
        <f>SUM(E243:M244)</f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56">
        <v>0</v>
      </c>
      <c r="L243" s="26">
        <v>0</v>
      </c>
      <c r="M243" s="26">
        <v>0</v>
      </c>
      <c r="N243" s="8"/>
      <c r="O243" s="40"/>
    </row>
    <row r="244" spans="1:15" s="2" customFormat="1" ht="15.75">
      <c r="A244" s="17"/>
      <c r="B244" s="8" t="s">
        <v>24</v>
      </c>
      <c r="C244" s="10"/>
      <c r="D244" s="26">
        <f>SUM(E244:M245)</f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56">
        <v>0</v>
      </c>
      <c r="L244" s="26">
        <v>0</v>
      </c>
      <c r="M244" s="26">
        <v>0</v>
      </c>
      <c r="N244" s="8"/>
      <c r="O244" s="40"/>
    </row>
    <row r="245" spans="1:15" s="2" customFormat="1" ht="15.75">
      <c r="A245" s="17"/>
      <c r="B245" s="8" t="s">
        <v>25</v>
      </c>
      <c r="C245" s="10"/>
      <c r="D245" s="26">
        <f>SUM(E245:M246)</f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56">
        <v>0</v>
      </c>
      <c r="L245" s="26">
        <v>0</v>
      </c>
      <c r="M245" s="26">
        <v>0</v>
      </c>
      <c r="N245" s="8"/>
      <c r="O245" s="40"/>
    </row>
    <row r="246" spans="1:15" s="2" customFormat="1" ht="31.5">
      <c r="A246" s="17" t="s">
        <v>130</v>
      </c>
      <c r="B246" s="20" t="s">
        <v>109</v>
      </c>
      <c r="C246" s="10"/>
      <c r="D246" s="26">
        <f aca="true" t="shared" si="97" ref="D246:M246">D247+D248+D249+D250</f>
        <v>0</v>
      </c>
      <c r="E246" s="26">
        <f t="shared" si="97"/>
        <v>0</v>
      </c>
      <c r="F246" s="26">
        <f t="shared" si="97"/>
        <v>0</v>
      </c>
      <c r="G246" s="26">
        <f t="shared" si="97"/>
        <v>0</v>
      </c>
      <c r="H246" s="26">
        <f t="shared" si="97"/>
        <v>0</v>
      </c>
      <c r="I246" s="26">
        <f t="shared" si="97"/>
        <v>0</v>
      </c>
      <c r="J246" s="26">
        <f t="shared" si="97"/>
        <v>0</v>
      </c>
      <c r="K246" s="56">
        <f t="shared" si="97"/>
        <v>0</v>
      </c>
      <c r="L246" s="26">
        <f t="shared" si="97"/>
        <v>0</v>
      </c>
      <c r="M246" s="26">
        <f t="shared" si="97"/>
        <v>0</v>
      </c>
      <c r="N246" s="8"/>
      <c r="O246" s="40"/>
    </row>
    <row r="247" spans="1:14" s="2" customFormat="1" ht="15.75">
      <c r="A247" s="17"/>
      <c r="B247" s="8" t="s">
        <v>22</v>
      </c>
      <c r="C247" s="10"/>
      <c r="D247" s="26">
        <f>SUM(E247:M247)</f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61">
        <v>0</v>
      </c>
      <c r="L247" s="26">
        <v>0</v>
      </c>
      <c r="M247" s="26">
        <v>0</v>
      </c>
      <c r="N247" s="8"/>
    </row>
    <row r="248" spans="1:14" s="2" customFormat="1" ht="15.75">
      <c r="A248" s="17"/>
      <c r="B248" s="8" t="s">
        <v>23</v>
      </c>
      <c r="C248" s="10"/>
      <c r="D248" s="26">
        <f>SUM(E248:M248)</f>
        <v>0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61">
        <v>0</v>
      </c>
      <c r="L248" s="26">
        <v>0</v>
      </c>
      <c r="M248" s="26">
        <v>0</v>
      </c>
      <c r="N248" s="8"/>
    </row>
    <row r="249" spans="1:14" s="2" customFormat="1" ht="15.75">
      <c r="A249" s="17"/>
      <c r="B249" s="8" t="s">
        <v>24</v>
      </c>
      <c r="C249" s="10"/>
      <c r="D249" s="26">
        <f>SUM(E249:M249)</f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61">
        <v>0</v>
      </c>
      <c r="L249" s="26">
        <v>0</v>
      </c>
      <c r="M249" s="26">
        <v>0</v>
      </c>
      <c r="N249" s="26"/>
    </row>
    <row r="250" spans="1:14" s="2" customFormat="1" ht="15.75">
      <c r="A250" s="17"/>
      <c r="B250" s="8" t="s">
        <v>25</v>
      </c>
      <c r="C250" s="10"/>
      <c r="D250" s="26">
        <f>SUM(E250:M250)</f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61">
        <v>0</v>
      </c>
      <c r="L250" s="26">
        <v>0</v>
      </c>
      <c r="M250" s="26">
        <v>0</v>
      </c>
      <c r="N250" s="8"/>
    </row>
    <row r="251" s="2" customFormat="1" ht="12.75">
      <c r="K251" s="62"/>
    </row>
    <row r="252" s="2" customFormat="1" ht="12.75">
      <c r="K252" s="62"/>
    </row>
    <row r="253" s="2" customFormat="1" ht="12.75">
      <c r="K253" s="62"/>
    </row>
    <row r="254" s="2" customFormat="1" ht="12.75">
      <c r="K254" s="62"/>
    </row>
    <row r="255" s="2" customFormat="1" ht="12.75">
      <c r="K255" s="62"/>
    </row>
    <row r="256" s="2" customFormat="1" ht="12.75">
      <c r="K256" s="62"/>
    </row>
    <row r="257" s="2" customFormat="1" ht="12.75">
      <c r="K257" s="62"/>
    </row>
    <row r="258" s="2" customFormat="1" ht="12.75">
      <c r="K258" s="62"/>
    </row>
    <row r="259" s="2" customFormat="1" ht="12.75">
      <c r="K259" s="62"/>
    </row>
    <row r="260" s="2" customFormat="1" ht="12.75">
      <c r="K260" s="62"/>
    </row>
    <row r="261" s="2" customFormat="1" ht="12.75">
      <c r="K261" s="62"/>
    </row>
    <row r="262" s="2" customFormat="1" ht="12.75">
      <c r="K262" s="62"/>
    </row>
    <row r="263" s="2" customFormat="1" ht="12.75">
      <c r="K263" s="62"/>
    </row>
    <row r="264" s="2" customFormat="1" ht="12.75">
      <c r="K264" s="62"/>
    </row>
    <row r="265" s="2" customFormat="1" ht="12.75">
      <c r="K265" s="62"/>
    </row>
    <row r="266" s="2" customFormat="1" ht="12.75">
      <c r="K266" s="62"/>
    </row>
    <row r="267" s="2" customFormat="1" ht="12.75">
      <c r="K267" s="62"/>
    </row>
    <row r="268" s="2" customFormat="1" ht="12.75">
      <c r="K268" s="62"/>
    </row>
    <row r="269" s="2" customFormat="1" ht="12.75">
      <c r="K269" s="62"/>
    </row>
    <row r="270" s="2" customFormat="1" ht="12.75">
      <c r="K270" s="62"/>
    </row>
    <row r="271" s="2" customFormat="1" ht="12.75">
      <c r="K271" s="62"/>
    </row>
    <row r="272" s="2" customFormat="1" ht="12.75">
      <c r="K272" s="62"/>
    </row>
    <row r="273" s="2" customFormat="1" ht="12.75">
      <c r="K273" s="62"/>
    </row>
    <row r="274" s="2" customFormat="1" ht="12.75">
      <c r="K274" s="62"/>
    </row>
    <row r="275" s="2" customFormat="1" ht="12.75">
      <c r="K275" s="62"/>
    </row>
    <row r="276" s="2" customFormat="1" ht="12.75">
      <c r="K276" s="62"/>
    </row>
    <row r="277" s="2" customFormat="1" ht="12.75">
      <c r="K277" s="62"/>
    </row>
    <row r="278" s="2" customFormat="1" ht="12.75">
      <c r="K278" s="62"/>
    </row>
    <row r="279" s="2" customFormat="1" ht="12.75">
      <c r="K279" s="62"/>
    </row>
    <row r="280" s="2" customFormat="1" ht="12.75">
      <c r="K280" s="62"/>
    </row>
    <row r="281" s="2" customFormat="1" ht="12.75">
      <c r="K281" s="62"/>
    </row>
    <row r="282" s="2" customFormat="1" ht="12.75">
      <c r="K282" s="62"/>
    </row>
    <row r="283" s="2" customFormat="1" ht="12.75">
      <c r="K283" s="62"/>
    </row>
    <row r="284" s="2" customFormat="1" ht="12.75">
      <c r="K284" s="62"/>
    </row>
    <row r="285" s="2" customFormat="1" ht="12.75">
      <c r="K285" s="62"/>
    </row>
    <row r="286" s="2" customFormat="1" ht="12.75">
      <c r="K286" s="62"/>
    </row>
    <row r="287" s="2" customFormat="1" ht="12.75">
      <c r="K287" s="62"/>
    </row>
    <row r="288" s="2" customFormat="1" ht="12.75">
      <c r="K288" s="62"/>
    </row>
    <row r="289" s="2" customFormat="1" ht="12.75">
      <c r="K289" s="62"/>
    </row>
    <row r="290" s="2" customFormat="1" ht="12.75">
      <c r="K290" s="62"/>
    </row>
    <row r="291" s="2" customFormat="1" ht="12.75">
      <c r="K291" s="62"/>
    </row>
    <row r="292" s="2" customFormat="1" ht="12.75">
      <c r="K292" s="62"/>
    </row>
    <row r="293" s="2" customFormat="1" ht="12.75">
      <c r="K293" s="62"/>
    </row>
    <row r="294" s="2" customFormat="1" ht="12.75">
      <c r="K294" s="62"/>
    </row>
    <row r="295" s="2" customFormat="1" ht="12.75">
      <c r="K295" s="62"/>
    </row>
    <row r="296" s="2" customFormat="1" ht="12.75">
      <c r="K296" s="62"/>
    </row>
    <row r="297" s="2" customFormat="1" ht="12.75">
      <c r="K297" s="62"/>
    </row>
    <row r="298" s="2" customFormat="1" ht="12.75">
      <c r="K298" s="62"/>
    </row>
    <row r="299" s="2" customFormat="1" ht="12.75">
      <c r="K299" s="62"/>
    </row>
  </sheetData>
  <sheetProtection selectLockedCells="1" selectUnlockedCells="1"/>
  <mergeCells count="24">
    <mergeCell ref="C170:N170"/>
    <mergeCell ref="C171:N171"/>
    <mergeCell ref="C197:N197"/>
    <mergeCell ref="C198:N198"/>
    <mergeCell ref="C224:N224"/>
    <mergeCell ref="C225:N225"/>
    <mergeCell ref="C52:N52"/>
    <mergeCell ref="C63:N63"/>
    <mergeCell ref="C69:N69"/>
    <mergeCell ref="C110:N110"/>
    <mergeCell ref="C111:N111"/>
    <mergeCell ref="C139:N139"/>
    <mergeCell ref="A8:A9"/>
    <mergeCell ref="B8:B9"/>
    <mergeCell ref="C8:C9"/>
    <mergeCell ref="D8:M8"/>
    <mergeCell ref="N8:N9"/>
    <mergeCell ref="C51:N51"/>
    <mergeCell ref="L1:N1"/>
    <mergeCell ref="K2:N2"/>
    <mergeCell ref="B4:N4"/>
    <mergeCell ref="B5:N5"/>
    <mergeCell ref="B6:N6"/>
    <mergeCell ref="C7:I7"/>
  </mergeCells>
  <printOptions/>
  <pageMargins left="0.23611111111111113" right="0.23611111111111113" top="0.7479166666666668" bottom="0.7479166666666667" header="0.5118055555555556" footer="0.5118110236220472"/>
  <pageSetup firstPageNumber="39" useFirstPageNumber="1" fitToHeight="0" fitToWidth="1" horizontalDpi="300" verticalDpi="300" orientation="landscape" paperSize="9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Шабанова</cp:lastModifiedBy>
  <dcterms:modified xsi:type="dcterms:W3CDTF">2022-10-11T12:17:05Z</dcterms:modified>
  <cp:category/>
  <cp:version/>
  <cp:contentType/>
  <cp:contentStatus/>
</cp:coreProperties>
</file>