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'Лист1'!$A$1:$N$250</definedName>
    <definedName name="Excel_BuiltIn_Print_Area" localSheetId="0">'Лист1'!$A$1:$N$250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<sst xmlns="http://schemas.openxmlformats.org/spreadsheetml/2006/main" count="341" uniqueCount="133">
  <si>
    <t>Приложение № 7
к муниципальной программе "Развитие городского хозяйства"</t>
  </si>
  <si>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</si>
  <si>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</si>
  <si>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</si>
  <si>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</si>
  <si>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</si>
  <si>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</si>
  <si>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</si>
  <si>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</si>
  <si>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</si>
  <si>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</si>
  <si>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</si>
  <si>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</si>
  <si>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</si>
  <si>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</si>
  <si>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</si>
  <si>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</si>
  <si>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</si>
  <si>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</si>
  <si>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</si>
  <si>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</si>
  <si>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</si>
  <si>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</si>
  <si>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</si>
  <si>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</si>
  <si>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</si>
  <si>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</si>
  <si>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</si>
  <si>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</si>
  <si>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</si>
  <si>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</si>
  <si>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</si>
  <si>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</si>
  <si>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b/>
        <sz val="14"/>
        <rFont val="Times New Roman"/>
        <family val="1"/>
      </rP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</si>
  <si>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</si>
  <si>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</si>
  <si>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</si>
  <si>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</si>
  <si>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</si>
  <si>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</si>
  <si>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</si>
  <si>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</si>
  <si>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</si>
  <si>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</si>
  <si>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капитального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</si>
  <si>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</si>
  <si>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</si>
  <si>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</si>
  <si>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</si>
  <si>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</si>
  <si>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</si>
  <si>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</si>
  <si>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</si>
  <si>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</si>
  <si>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</si>
  <si>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</si>
  <si>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</si>
  <si>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</si>
  <si>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</si>
  <si>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</si>
  <si>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</si>
  <si>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</si>
  <si>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 xml:space="preserve"> </t>
  </si>
  <si>
    <t>3.1.1.</t>
  </si>
  <si>
    <t>Строительство комплекса очистных сооружений бытовой канализации, модернизация котельной</t>
  </si>
  <si>
    <t>Администрация городского округа ЗАТО Свободный</t>
  </si>
  <si>
    <t>П.21</t>
  </si>
  <si>
    <t>3.1.2.</t>
  </si>
  <si>
    <r>
      <rPr>
        <sz val="12"/>
        <rFont val="Times New Roman"/>
        <family val="1"/>
      </rP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</si>
  <si>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>3.1.3.</t>
  </si>
  <si>
    <t>Строительство коллектора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</si>
  <si>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</si>
  <si>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</si>
  <si>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</si>
  <si>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</si>
  <si>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</si>
  <si>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</si>
  <si>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r>
      <rPr>
        <sz val="12"/>
        <rFont val="Times New Roman"/>
        <family val="1"/>
      </rP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</si>
  <si>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П.14            П.15          П.17</t>
  </si>
  <si>
    <t>3.3.2.</t>
  </si>
  <si>
    <t>3.3.3.</t>
  </si>
  <si>
    <t>Установка узла учета природного газа</t>
  </si>
  <si>
    <t xml:space="preserve">Администрация городского округа ЗАТО Свободный  </t>
  </si>
  <si>
    <t>3.3.4.</t>
  </si>
  <si>
    <t>Устройство резервной скважины</t>
  </si>
  <si>
    <t>3.3.5.</t>
  </si>
  <si>
    <t>Модернизация объекта водоподготовки на насосной станции третьего подъема городского округа ЗАТО Свободный Свердловской области путем установки блочно-модульной станции водоочистки с внедрением озоно-сорбционной технологии</t>
  </si>
  <si>
    <t>Задача 3. Исполнение иных полномочий в сфере коммунального хозяйства</t>
  </si>
  <si>
    <t>3.3.6.</t>
  </si>
  <si>
    <t>Государственная поддержка закупки контейнеров для раздельного накопления твердых коммунальных отходов</t>
  </si>
  <si>
    <t>3.3.7.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</si>
  <si>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</si>
  <si>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</si>
  <si>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</si>
  <si>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</si>
  <si>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</si>
  <si>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</si>
  <si>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</si>
  <si>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</si>
  <si>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</si>
  <si>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</si>
  <si>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</si>
  <si>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</si>
  <si>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</si>
  <si>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</si>
  <si>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</si>
  <si>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</si>
  <si>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</si>
  <si>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</si>
  <si>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</si>
  <si>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</si>
  <si>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</si>
  <si>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</si>
  <si>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 xml:space="preserve">Ремонт поъездной автомобильной дороги             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</si>
  <si>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</si>
  <si>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</si>
  <si>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</si>
  <si>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</si>
  <si>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</si>
  <si>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</si>
  <si>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</si>
  <si>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</si>
  <si>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</si>
  <si>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</si>
  <si>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</si>
  <si>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</si>
  <si>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 xml:space="preserve">Модернизация котельной путем установки котла мощностью                  6 МВт, Котельная № 88, 89
</t>
  </si>
  <si>
    <t>6.1.2.</t>
  </si>
  <si>
    <t>Установка блочно-модульного ЦРП-6/0,04 Кв</t>
  </si>
  <si>
    <t>6.1.3.</t>
  </si>
  <si>
    <t xml:space="preserve">Модернизация системы уличного освещения городского округа ЗАТО Свободный
</t>
  </si>
  <si>
    <t>6.2.</t>
  </si>
  <si>
    <t>6.3.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</si>
</sst>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.0"/>
    <numFmt numFmtId="167" formatCode="#,##0.000"/>
    <numFmt numFmtId="168" formatCode="#,##0.00"/>
    <numFmt numFmtId="169" formatCode="0.0"/>
    <numFmt numFmtId="170" formatCode="dd/mmm"/>
    <numFmt numFmtId="171" formatCode="@"/>
  </numFmts>
  <fonts count="1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left" vertical="top" wrapText="1"/>
    </xf>
    <xf numFmtId="164" fontId="2" fillId="2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top" wrapText="1"/>
    </xf>
    <xf numFmtId="164" fontId="0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167" fontId="3" fillId="0" borderId="2" xfId="0" applyNumberFormat="1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vertical="top" wrapText="1"/>
    </xf>
    <xf numFmtId="169" fontId="2" fillId="0" borderId="4" xfId="0" applyNumberFormat="1" applyFont="1" applyFill="1" applyBorder="1" applyAlignment="1">
      <alignment horizontal="center" vertical="top" wrapText="1"/>
    </xf>
    <xf numFmtId="169" fontId="0" fillId="0" borderId="0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top" wrapText="1"/>
    </xf>
    <xf numFmtId="168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left" vertical="top" wrapText="1"/>
    </xf>
    <xf numFmtId="164" fontId="4" fillId="0" borderId="2" xfId="0" applyFont="1" applyFill="1" applyBorder="1" applyAlignment="1">
      <alignment horizontal="left" vertical="top" wrapText="1"/>
    </xf>
    <xf numFmtId="170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 horizontal="left" vertical="top" wrapText="1"/>
    </xf>
    <xf numFmtId="164" fontId="2" fillId="0" borderId="3" xfId="0" applyFont="1" applyFill="1" applyBorder="1" applyAlignment="1">
      <alignment horizontal="left" vertical="top" wrapText="1"/>
    </xf>
    <xf numFmtId="169" fontId="2" fillId="0" borderId="2" xfId="0" applyNumberFormat="1" applyFont="1" applyFill="1" applyBorder="1" applyAlignment="1">
      <alignment horizontal="center" vertical="top" wrapText="1"/>
    </xf>
    <xf numFmtId="169" fontId="2" fillId="2" borderId="2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4" fillId="0" borderId="6" xfId="0" applyFont="1" applyFill="1" applyBorder="1" applyAlignment="1">
      <alignment vertical="top" wrapText="1"/>
    </xf>
    <xf numFmtId="164" fontId="6" fillId="0" borderId="6" xfId="0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 vertical="top" wrapText="1"/>
    </xf>
    <xf numFmtId="166" fontId="3" fillId="2" borderId="4" xfId="0" applyNumberFormat="1" applyFont="1" applyFill="1" applyBorder="1" applyAlignment="1">
      <alignment horizontal="center" vertical="top" wrapText="1"/>
    </xf>
    <xf numFmtId="164" fontId="2" fillId="0" borderId="6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horizontal="center" vertical="top"/>
    </xf>
    <xf numFmtId="171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top" wrapText="1"/>
    </xf>
    <xf numFmtId="164" fontId="0" fillId="0" borderId="5" xfId="0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Font="1" applyFill="1" applyBorder="1" applyAlignment="1">
      <alignment horizontal="left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164" fontId="2" fillId="0" borderId="2" xfId="0" applyFont="1" applyFill="1" applyBorder="1" applyAlignment="1">
      <alignment horizontal="left" wrapText="1"/>
    </xf>
    <xf numFmtId="166" fontId="2" fillId="0" borderId="2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9" fontId="0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9"/>
  <sheetViews>
    <sheetView tabSelected="1" zoomScale="80" zoomScaleNormal="80" workbookViewId="0" topLeftCell="A175">
      <selection activeCell="J142" sqref="J142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5.50390625" style="1" customWidth="1"/>
    <col min="5" max="5" width="13.125" style="1" customWidth="1"/>
    <col min="6" max="6" width="13.00390625" style="1" customWidth="1"/>
    <col min="7" max="7" width="13.25390625" style="2" customWidth="1"/>
    <col min="8" max="8" width="14.50390625" style="1" customWidth="1"/>
    <col min="9" max="9" width="13.75390625" style="1" customWidth="1"/>
    <col min="10" max="10" width="13.00390625" style="2" customWidth="1"/>
    <col min="11" max="11" width="15.375" style="3" customWidth="1"/>
    <col min="12" max="12" width="12.125" style="1" customWidth="1"/>
    <col min="13" max="13" width="9.375" style="1" customWidth="1"/>
    <col min="14" max="14" width="14.00390625" style="1" customWidth="1"/>
    <col min="15" max="15" width="26.875" style="1" customWidth="1"/>
    <col min="16" max="16384" width="9.125" style="1" customWidth="1"/>
  </cols>
  <sheetData>
    <row r="1" spans="1:14" s="2" customFormat="1" ht="12" customHeight="1">
      <c r="A1" s="4"/>
      <c r="B1" s="4"/>
      <c r="C1" s="4"/>
      <c r="D1" s="4"/>
      <c r="E1" s="4"/>
      <c r="F1" s="5"/>
      <c r="G1" s="5"/>
      <c r="H1" s="5"/>
      <c r="I1" s="5"/>
      <c r="J1" s="5"/>
      <c r="K1" s="6"/>
      <c r="L1" s="7"/>
      <c r="M1" s="7"/>
      <c r="N1" s="7"/>
    </row>
    <row r="2" spans="1:14" s="2" customFormat="1" ht="54" customHeight="1">
      <c r="A2" s="4"/>
      <c r="B2" s="4"/>
      <c r="C2" s="4"/>
      <c r="D2" s="4"/>
      <c r="E2" s="4"/>
      <c r="F2" s="8"/>
      <c r="G2" s="8"/>
      <c r="H2" s="8"/>
      <c r="I2" s="8"/>
      <c r="J2" s="8"/>
      <c r="K2" s="9" t="s">
        <v>0</v>
      </c>
      <c r="L2" s="9"/>
      <c r="M2" s="9"/>
      <c r="N2" s="9"/>
    </row>
    <row r="3" spans="1:14" s="2" customFormat="1" ht="18.75" customHeight="1">
      <c r="A3" s="4"/>
      <c r="B3" s="4"/>
      <c r="C3" s="4"/>
      <c r="D3" s="4"/>
      <c r="E3" s="4"/>
      <c r="F3" s="8"/>
      <c r="G3" s="8"/>
      <c r="H3" s="8"/>
      <c r="I3" s="8"/>
      <c r="J3" s="8"/>
      <c r="K3" s="10"/>
      <c r="L3" s="11"/>
      <c r="M3" s="11"/>
      <c r="N3" s="11"/>
    </row>
    <row r="4" spans="1:14" s="2" customFormat="1" ht="15.75" customHeight="1">
      <c r="A4" s="4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15.75" customHeight="1">
      <c r="A5" s="4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2" customFormat="1" ht="15.75" customHeight="1">
      <c r="A6" s="4"/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" customFormat="1" ht="15.75">
      <c r="A7" s="4"/>
      <c r="B7" s="4"/>
      <c r="C7" s="12"/>
      <c r="D7" s="12"/>
      <c r="E7" s="12"/>
      <c r="F7" s="12"/>
      <c r="G7" s="12"/>
      <c r="H7" s="12"/>
      <c r="I7" s="12"/>
      <c r="J7" s="13"/>
      <c r="K7" s="14"/>
      <c r="L7" s="13"/>
      <c r="M7" s="13"/>
      <c r="N7" s="4"/>
    </row>
    <row r="8" spans="1:14" s="2" customFormat="1" ht="134.25" customHeight="1">
      <c r="A8" s="15" t="s">
        <v>4</v>
      </c>
      <c r="B8" s="16" t="s">
        <v>5</v>
      </c>
      <c r="C8" s="15" t="s">
        <v>6</v>
      </c>
      <c r="D8" s="15" t="s">
        <v>7</v>
      </c>
      <c r="E8" s="15"/>
      <c r="F8" s="15"/>
      <c r="G8" s="15"/>
      <c r="H8" s="15"/>
      <c r="I8" s="15"/>
      <c r="J8" s="15"/>
      <c r="K8" s="15"/>
      <c r="L8" s="15"/>
      <c r="M8" s="15"/>
      <c r="N8" s="15" t="s">
        <v>8</v>
      </c>
    </row>
    <row r="9" spans="1:14" s="2" customFormat="1" ht="19.5" customHeight="1">
      <c r="A9" s="15"/>
      <c r="B9" s="16"/>
      <c r="C9" s="15"/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5" t="s">
        <v>15</v>
      </c>
      <c r="K9" s="17" t="s">
        <v>16</v>
      </c>
      <c r="L9" s="15" t="s">
        <v>17</v>
      </c>
      <c r="M9" s="15" t="s">
        <v>18</v>
      </c>
      <c r="N9" s="15"/>
    </row>
    <row r="10" spans="1:14" s="2" customFormat="1" ht="15.75">
      <c r="A10" s="15"/>
      <c r="B10" s="15">
        <v>2</v>
      </c>
      <c r="C10" s="18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7">
        <v>11</v>
      </c>
      <c r="L10" s="15">
        <v>12</v>
      </c>
      <c r="M10" s="15">
        <v>13</v>
      </c>
      <c r="N10" s="15">
        <v>14</v>
      </c>
    </row>
    <row r="11" spans="1:16" s="2" customFormat="1" ht="81.75" customHeight="1">
      <c r="A11" s="19" t="s">
        <v>19</v>
      </c>
      <c r="B11" s="20" t="s">
        <v>20</v>
      </c>
      <c r="C11" s="21" t="s">
        <v>21</v>
      </c>
      <c r="D11" s="22">
        <f>D12+D13+D14</f>
        <v>941795.15402</v>
      </c>
      <c r="E11" s="22">
        <f>SUM(E13:E15)</f>
        <v>102721.1</v>
      </c>
      <c r="F11" s="22">
        <f>SUM(F12:F15)</f>
        <v>86294.5</v>
      </c>
      <c r="G11" s="23">
        <f>SUM(G12:G15)</f>
        <v>89302.4499</v>
      </c>
      <c r="H11" s="22">
        <f>SUM(H12:H15)</f>
        <v>132095.70908</v>
      </c>
      <c r="I11" s="24">
        <f>SUM(I12:I15)</f>
        <v>150503.45051999998</v>
      </c>
      <c r="J11" s="22">
        <f>SUM(J12:J15)</f>
        <v>170283.96739</v>
      </c>
      <c r="K11" s="25">
        <f>SUM(K12:K15)</f>
        <v>135062.54494</v>
      </c>
      <c r="L11" s="22">
        <f>SUM(L12:L15)</f>
        <v>40000.52463999999</v>
      </c>
      <c r="M11" s="22">
        <f>SUM(M12:M15)</f>
        <v>35530.90755</v>
      </c>
      <c r="N11" s="15"/>
      <c r="O11" s="26"/>
      <c r="P11" s="27"/>
    </row>
    <row r="12" spans="1:16" s="2" customFormat="1" ht="17.25" customHeight="1">
      <c r="A12" s="28"/>
      <c r="B12" s="15" t="s">
        <v>22</v>
      </c>
      <c r="C12" s="18"/>
      <c r="D12" s="29">
        <f aca="true" t="shared" si="0" ref="D12:D13">SUM(D17+D22+D27)</f>
        <v>125451.90773</v>
      </c>
      <c r="E12" s="29">
        <f aca="true" t="shared" si="1" ref="E12:E13">SUM(E32+E76+E151+E178)</f>
        <v>0</v>
      </c>
      <c r="F12" s="29">
        <f aca="true" t="shared" si="2" ref="F12:F13">SUM(F32+F76+F151+F178)</f>
        <v>0</v>
      </c>
      <c r="G12" s="29">
        <f aca="true" t="shared" si="3" ref="G12:G13">SUM(G32+G76+G151+G178)</f>
        <v>0</v>
      </c>
      <c r="H12" s="29">
        <f>SUM(H32+H76+H151+H178)</f>
        <v>0</v>
      </c>
      <c r="I12" s="29">
        <f>SUM(I32+I76+I151+I178)</f>
        <v>0</v>
      </c>
      <c r="J12" s="29">
        <f>SUM(J32+J76+J151+J178)</f>
        <v>56949.954</v>
      </c>
      <c r="K12" s="30">
        <f>SUM(K32+K76+K151+K178)</f>
        <v>60675.95373</v>
      </c>
      <c r="L12" s="31">
        <f>SUM(L32+L76+L151+L178)</f>
        <v>4100</v>
      </c>
      <c r="M12" s="31">
        <f>SUM(M32+M76+M151+M178)</f>
        <v>3726</v>
      </c>
      <c r="N12" s="15"/>
      <c r="O12" s="26"/>
      <c r="P12" s="27"/>
    </row>
    <row r="13" spans="1:16" s="2" customFormat="1" ht="20.25" customHeight="1">
      <c r="A13" s="28"/>
      <c r="B13" s="15" t="s">
        <v>23</v>
      </c>
      <c r="C13" s="18"/>
      <c r="D13" s="29">
        <f t="shared" si="0"/>
        <v>34860.4</v>
      </c>
      <c r="E13" s="29">
        <f t="shared" si="1"/>
        <v>3858.7999999999997</v>
      </c>
      <c r="F13" s="29">
        <f t="shared" si="2"/>
        <v>196.8</v>
      </c>
      <c r="G13" s="29">
        <f t="shared" si="3"/>
        <v>201.5</v>
      </c>
      <c r="H13" s="29">
        <f>H18+H23+H28</f>
        <v>23056.800000000003</v>
      </c>
      <c r="I13" s="29">
        <f>I18+I23+I28</f>
        <v>213.1</v>
      </c>
      <c r="J13" s="29">
        <f>J18+J23+J28</f>
        <v>6593.299999999999</v>
      </c>
      <c r="K13" s="30">
        <f>K18+K23+K28</f>
        <v>237.4</v>
      </c>
      <c r="L13" s="29">
        <f>L18+L23+L28</f>
        <v>246.7</v>
      </c>
      <c r="M13" s="29">
        <f>M18+M23+M28</f>
        <v>256</v>
      </c>
      <c r="N13" s="15"/>
      <c r="O13" s="26"/>
      <c r="P13" s="27"/>
    </row>
    <row r="14" spans="1:16" s="2" customFormat="1" ht="17.25" customHeight="1">
      <c r="A14" s="28"/>
      <c r="B14" s="15" t="s">
        <v>24</v>
      </c>
      <c r="C14" s="18"/>
      <c r="D14" s="29">
        <f>SUM(D19+D24+D29)+0.01</f>
        <v>781482.84629</v>
      </c>
      <c r="E14" s="29">
        <f>SUM(E19+E29+E24)</f>
        <v>98862.3</v>
      </c>
      <c r="F14" s="29">
        <f>SUM(F19+F29+F24)</f>
        <v>86097.7</v>
      </c>
      <c r="G14" s="29">
        <f>SUM(G19+G29+G24)</f>
        <v>89100.9499</v>
      </c>
      <c r="H14" s="29">
        <f>SUM(H19+H29+H24)</f>
        <v>109038.90908000001</v>
      </c>
      <c r="I14" s="29">
        <f>SUM(I19+I29+I24)</f>
        <v>150290.35051999998</v>
      </c>
      <c r="J14" s="29">
        <f>SUM(J19+J29+J24)+0.01</f>
        <v>106740.71339</v>
      </c>
      <c r="K14" s="30">
        <f>SUM(K19+K29+K24)</f>
        <v>74149.19121</v>
      </c>
      <c r="L14" s="29">
        <f>SUM(L19+L29+L24)</f>
        <v>35653.82463999999</v>
      </c>
      <c r="M14" s="29">
        <f>SUM(M19+M29+M24)</f>
        <v>31548.90755</v>
      </c>
      <c r="N14" s="15"/>
      <c r="O14" s="26"/>
      <c r="P14" s="27"/>
    </row>
    <row r="15" spans="1:16" s="2" customFormat="1" ht="15.75" customHeight="1">
      <c r="A15" s="28"/>
      <c r="B15" s="15" t="s">
        <v>25</v>
      </c>
      <c r="C15" s="18"/>
      <c r="D15" s="29">
        <f>SUM(D20+D25+D30)</f>
        <v>0</v>
      </c>
      <c r="E15" s="29">
        <f>SUM(E35+E79+E154+E181)</f>
        <v>0</v>
      </c>
      <c r="F15" s="29">
        <f>SUM(F35+F79+F154+F181)</f>
        <v>0</v>
      </c>
      <c r="G15" s="29">
        <f>SUM(G35+G79+G154+G181)</f>
        <v>0</v>
      </c>
      <c r="H15" s="29">
        <f>SUM(H35+H79+H154+H181)</f>
        <v>0</v>
      </c>
      <c r="I15" s="29">
        <f>SUM(I35+I79+I154+I181)</f>
        <v>0</v>
      </c>
      <c r="J15" s="29">
        <f>SUM(J35+J79+J154+J181)</f>
        <v>0</v>
      </c>
      <c r="K15" s="30">
        <f>SUM(K35+K79+K154+K181)</f>
        <v>0</v>
      </c>
      <c r="L15" s="29">
        <f>SUM(L35+L79+L154+L181)</f>
        <v>0</v>
      </c>
      <c r="M15" s="29">
        <f>SUM(M35+M79+M154+M181)</f>
        <v>0</v>
      </c>
      <c r="N15" s="15"/>
      <c r="O15" s="26"/>
      <c r="P15" s="27"/>
    </row>
    <row r="16" spans="1:16" s="2" customFormat="1" ht="20.25" customHeight="1">
      <c r="A16" s="28" t="s">
        <v>26</v>
      </c>
      <c r="B16" s="32" t="s">
        <v>27</v>
      </c>
      <c r="C16" s="18"/>
      <c r="D16" s="29">
        <f>SUM(D17+D18+D19+D20)</f>
        <v>383563.75794000004</v>
      </c>
      <c r="E16" s="29">
        <f>SUM(E17+E18+E19+E20)</f>
        <v>29523.3</v>
      </c>
      <c r="F16" s="29">
        <f>SUM(F17+F18+F19+F20)</f>
        <v>37390.3</v>
      </c>
      <c r="G16" s="29">
        <f>SUM(G17+G18+G19+G20)</f>
        <v>43774.28981</v>
      </c>
      <c r="H16" s="29">
        <f>SUM(H17+H18+H19+H20)</f>
        <v>64739.670730000005</v>
      </c>
      <c r="I16" s="29">
        <f>SUM(I17+I18+I19+I20)</f>
        <v>62358.49565</v>
      </c>
      <c r="J16" s="29">
        <f>SUM(J17+J18+J19+J20)</f>
        <v>65850.954</v>
      </c>
      <c r="K16" s="30">
        <f>SUM(K17+K18+K19+K20)</f>
        <v>71321.54775</v>
      </c>
      <c r="L16" s="29">
        <f>SUM(L17+L18+L19+L20)</f>
        <v>4879.2</v>
      </c>
      <c r="M16" s="29">
        <f>SUM(M17+M18+M19+M20)</f>
        <v>3726</v>
      </c>
      <c r="N16" s="15"/>
      <c r="O16" s="26"/>
      <c r="P16" s="27"/>
    </row>
    <row r="17" spans="1:16" s="2" customFormat="1" ht="16.5" customHeight="1">
      <c r="A17" s="28"/>
      <c r="B17" s="15" t="s">
        <v>22</v>
      </c>
      <c r="C17" s="18"/>
      <c r="D17" s="29">
        <f>SUM(D37+D81+D156+D183)</f>
        <v>125451.90773</v>
      </c>
      <c r="E17" s="29">
        <f aca="true" t="shared" si="4" ref="E17:E18">SUM(E37+E81+E156+E183)</f>
        <v>0</v>
      </c>
      <c r="F17" s="29">
        <f aca="true" t="shared" si="5" ref="F17:F18">SUM(F37+F81+F156+F183)</f>
        <v>0</v>
      </c>
      <c r="G17" s="29">
        <f aca="true" t="shared" si="6" ref="G17:G18">SUM(G37+G81+G156+G183)</f>
        <v>0</v>
      </c>
      <c r="H17" s="29">
        <f>SUM(H37+H81+H156+H183)</f>
        <v>0</v>
      </c>
      <c r="I17" s="29">
        <f aca="true" t="shared" si="7" ref="I17:I18">SUM(I37+I81+I156+I183)</f>
        <v>0</v>
      </c>
      <c r="J17" s="29">
        <f aca="true" t="shared" si="8" ref="J17:J18">SUM(J37+J81+J156+J183)</f>
        <v>56949.954</v>
      </c>
      <c r="K17" s="30">
        <f aca="true" t="shared" si="9" ref="K17:K18">SUM(K37+K81+K156+K183)</f>
        <v>60675.95373</v>
      </c>
      <c r="L17" s="29">
        <f aca="true" t="shared" si="10" ref="L17:L18">SUM(L37+L81+L156+L183)</f>
        <v>4100</v>
      </c>
      <c r="M17" s="29">
        <f aca="true" t="shared" si="11" ref="M17:M18">SUM(M37+M81+M156+M183)</f>
        <v>3726</v>
      </c>
      <c r="N17" s="15"/>
      <c r="O17" s="26"/>
      <c r="P17" s="27"/>
    </row>
    <row r="18" spans="1:16" s="2" customFormat="1" ht="20.25" customHeight="1">
      <c r="A18" s="28"/>
      <c r="B18" s="15" t="s">
        <v>23</v>
      </c>
      <c r="C18" s="18"/>
      <c r="D18" s="29">
        <f>SUM(D38+D82+D157+D184+D221)</f>
        <v>13299.6</v>
      </c>
      <c r="E18" s="29">
        <f t="shared" si="4"/>
        <v>0</v>
      </c>
      <c r="F18" s="29">
        <f t="shared" si="5"/>
        <v>0</v>
      </c>
      <c r="G18" s="29">
        <f t="shared" si="6"/>
        <v>0</v>
      </c>
      <c r="H18" s="29">
        <f aca="true" t="shared" si="12" ref="H18:H19">H38+H82+H157+H184+H221</f>
        <v>13299.6</v>
      </c>
      <c r="I18" s="29">
        <f t="shared" si="7"/>
        <v>0</v>
      </c>
      <c r="J18" s="29">
        <f t="shared" si="8"/>
        <v>0</v>
      </c>
      <c r="K18" s="30">
        <f t="shared" si="9"/>
        <v>0</v>
      </c>
      <c r="L18" s="29">
        <f t="shared" si="10"/>
        <v>0</v>
      </c>
      <c r="M18" s="29">
        <f t="shared" si="11"/>
        <v>0</v>
      </c>
      <c r="N18" s="15"/>
      <c r="O18" s="26"/>
      <c r="P18" s="27"/>
    </row>
    <row r="19" spans="1:16" s="2" customFormat="1" ht="20.25" customHeight="1">
      <c r="A19" s="28"/>
      <c r="B19" s="15" t="s">
        <v>24</v>
      </c>
      <c r="C19" s="18"/>
      <c r="D19" s="29">
        <f>D39+D83+D158+D185+D222</f>
        <v>244812.25021</v>
      </c>
      <c r="E19" s="29">
        <f>E39+E83+E158+E185+E222</f>
        <v>29523.3</v>
      </c>
      <c r="F19" s="29">
        <f>F39+F83+F158+F185+F222</f>
        <v>37390.3</v>
      </c>
      <c r="G19" s="29">
        <f>G39+G83+G158+G185+G222</f>
        <v>43774.28981</v>
      </c>
      <c r="H19" s="29">
        <f t="shared" si="12"/>
        <v>51440.07073000001</v>
      </c>
      <c r="I19" s="29">
        <f>I39+I83+I158+I185+I222</f>
        <v>62358.49565</v>
      </c>
      <c r="J19" s="29">
        <f>J39+J83+J158+J185+J222</f>
        <v>8901</v>
      </c>
      <c r="K19" s="30">
        <f>K39+K83+K158+K185+K222</f>
        <v>10645.59402</v>
      </c>
      <c r="L19" s="29">
        <f>L39+L83+L158+L185+L222</f>
        <v>779.2</v>
      </c>
      <c r="M19" s="29">
        <f>M39+M83+M158+M185+M222</f>
        <v>0</v>
      </c>
      <c r="N19" s="15"/>
      <c r="O19" s="26"/>
      <c r="P19" s="27"/>
    </row>
    <row r="20" spans="1:16" s="2" customFormat="1" ht="15" customHeight="1">
      <c r="A20" s="28"/>
      <c r="B20" s="15" t="s">
        <v>25</v>
      </c>
      <c r="C20" s="18"/>
      <c r="D20" s="29">
        <f>SUM(D40+D84+D159+D186)</f>
        <v>0</v>
      </c>
      <c r="E20" s="29">
        <f>SUM(E40+E84+E159+E186)</f>
        <v>0</v>
      </c>
      <c r="F20" s="29">
        <f>SUM(F40+F84+F159+F186)</f>
        <v>0</v>
      </c>
      <c r="G20" s="29">
        <f>SUM(G40+G84+G159+G186)</f>
        <v>0</v>
      </c>
      <c r="H20" s="29">
        <f>SUM(H40+H84+H159+H186)</f>
        <v>0</v>
      </c>
      <c r="I20" s="29">
        <f>SUM(I40+I84+I159+I186)</f>
        <v>0</v>
      </c>
      <c r="J20" s="29">
        <f>SUM(J40+J84+J159+J186)</f>
        <v>0</v>
      </c>
      <c r="K20" s="30">
        <f>SUM(K40+K84+K159+K186)</f>
        <v>0</v>
      </c>
      <c r="L20" s="29">
        <f>SUM(L40+L84+L159+L186)</f>
        <v>0</v>
      </c>
      <c r="M20" s="29">
        <f>SUM(M40+M84+M159+M186)</f>
        <v>0</v>
      </c>
      <c r="N20" s="15"/>
      <c r="O20" s="26"/>
      <c r="P20" s="27"/>
    </row>
    <row r="21" spans="1:16" s="2" customFormat="1" ht="30.75" customHeight="1">
      <c r="A21" s="28" t="s">
        <v>28</v>
      </c>
      <c r="B21" s="32" t="s">
        <v>29</v>
      </c>
      <c r="C21" s="18"/>
      <c r="D21" s="29">
        <f>SUM(D22+D23+D24+D25)</f>
        <v>0</v>
      </c>
      <c r="E21" s="29">
        <f>SUM(E22+E23+E24+E25)</f>
        <v>0</v>
      </c>
      <c r="F21" s="29">
        <f>SUM(F22+F23+F24+F25)</f>
        <v>0</v>
      </c>
      <c r="G21" s="29">
        <f>SUM(G22+G23+G24+G25)</f>
        <v>0</v>
      </c>
      <c r="H21" s="29">
        <f>SUM(H22+H23+H24+H25)</f>
        <v>0</v>
      </c>
      <c r="I21" s="29">
        <f>SUM(I22+I23+I24+I25)</f>
        <v>0</v>
      </c>
      <c r="J21" s="29">
        <f>SUM(J22+J23+J24+J25)</f>
        <v>0</v>
      </c>
      <c r="K21" s="30">
        <f>SUM(K22+K23+K24+K25)</f>
        <v>0</v>
      </c>
      <c r="L21" s="29">
        <f>SUM(L22+L23+L24+L25)</f>
        <v>0</v>
      </c>
      <c r="M21" s="29">
        <f>SUM(M22+M23+M24+M25)</f>
        <v>0</v>
      </c>
      <c r="N21" s="15"/>
      <c r="O21" s="26"/>
      <c r="P21" s="27"/>
    </row>
    <row r="22" spans="1:16" s="2" customFormat="1" ht="20.25" customHeight="1">
      <c r="A22" s="28"/>
      <c r="B22" s="15" t="s">
        <v>22</v>
      </c>
      <c r="C22" s="18"/>
      <c r="D22" s="29">
        <f aca="true" t="shared" si="13" ref="D22:D25">SUM(D42+D101+D161+D188)</f>
        <v>0</v>
      </c>
      <c r="E22" s="29">
        <f aca="true" t="shared" si="14" ref="E22:E25">SUM(E42+E101+E161+E188)</f>
        <v>0</v>
      </c>
      <c r="F22" s="29">
        <f aca="true" t="shared" si="15" ref="F22:F25">SUM(F42+F101+F161+F188)</f>
        <v>0</v>
      </c>
      <c r="G22" s="29">
        <f aca="true" t="shared" si="16" ref="G22:G25">SUM(G42+G101+G161+G188)</f>
        <v>0</v>
      </c>
      <c r="H22" s="29">
        <f aca="true" t="shared" si="17" ref="H22:H25">SUM(H42+H101+H161+H188)</f>
        <v>0</v>
      </c>
      <c r="I22" s="29">
        <f aca="true" t="shared" si="18" ref="I22:I25">SUM(I42+I101+I161+I188)</f>
        <v>0</v>
      </c>
      <c r="J22" s="29">
        <f aca="true" t="shared" si="19" ref="J22:J25">SUM(J42+J101+J161+J188)</f>
        <v>0</v>
      </c>
      <c r="K22" s="30">
        <f aca="true" t="shared" si="20" ref="K22:K25">SUM(K42+K101+K161+K188)</f>
        <v>0</v>
      </c>
      <c r="L22" s="29">
        <f aca="true" t="shared" si="21" ref="L22:L25">SUM(L42+L101+L161+L188)</f>
        <v>0</v>
      </c>
      <c r="M22" s="29">
        <f aca="true" t="shared" si="22" ref="M22:M25">SUM(M42+M101+M161+M188)</f>
        <v>0</v>
      </c>
      <c r="N22" s="15"/>
      <c r="O22" s="26"/>
      <c r="P22" s="27"/>
    </row>
    <row r="23" spans="1:16" s="2" customFormat="1" ht="20.25" customHeight="1">
      <c r="A23" s="28"/>
      <c r="B23" s="15" t="s">
        <v>23</v>
      </c>
      <c r="C23" s="18"/>
      <c r="D23" s="29">
        <f t="shared" si="13"/>
        <v>0</v>
      </c>
      <c r="E23" s="29">
        <f t="shared" si="14"/>
        <v>0</v>
      </c>
      <c r="F23" s="29">
        <f t="shared" si="15"/>
        <v>0</v>
      </c>
      <c r="G23" s="29">
        <f t="shared" si="16"/>
        <v>0</v>
      </c>
      <c r="H23" s="29">
        <f t="shared" si="17"/>
        <v>0</v>
      </c>
      <c r="I23" s="29">
        <f t="shared" si="18"/>
        <v>0</v>
      </c>
      <c r="J23" s="29">
        <f t="shared" si="19"/>
        <v>0</v>
      </c>
      <c r="K23" s="30">
        <f t="shared" si="20"/>
        <v>0</v>
      </c>
      <c r="L23" s="29">
        <f t="shared" si="21"/>
        <v>0</v>
      </c>
      <c r="M23" s="29">
        <f t="shared" si="22"/>
        <v>0</v>
      </c>
      <c r="N23" s="15"/>
      <c r="O23" s="26"/>
      <c r="P23" s="27"/>
    </row>
    <row r="24" spans="1:16" s="2" customFormat="1" ht="20.25" customHeight="1">
      <c r="A24" s="28"/>
      <c r="B24" s="15" t="s">
        <v>24</v>
      </c>
      <c r="C24" s="18"/>
      <c r="D24" s="29">
        <f t="shared" si="13"/>
        <v>0</v>
      </c>
      <c r="E24" s="29">
        <f t="shared" si="14"/>
        <v>0</v>
      </c>
      <c r="F24" s="29">
        <f t="shared" si="15"/>
        <v>0</v>
      </c>
      <c r="G24" s="29">
        <f t="shared" si="16"/>
        <v>0</v>
      </c>
      <c r="H24" s="29">
        <f t="shared" si="17"/>
        <v>0</v>
      </c>
      <c r="I24" s="29">
        <f t="shared" si="18"/>
        <v>0</v>
      </c>
      <c r="J24" s="29">
        <f t="shared" si="19"/>
        <v>0</v>
      </c>
      <c r="K24" s="30">
        <f t="shared" si="20"/>
        <v>0</v>
      </c>
      <c r="L24" s="29">
        <f t="shared" si="21"/>
        <v>0</v>
      </c>
      <c r="M24" s="29">
        <f t="shared" si="22"/>
        <v>0</v>
      </c>
      <c r="N24" s="15"/>
      <c r="O24" s="26"/>
      <c r="P24" s="27"/>
    </row>
    <row r="25" spans="1:16" s="2" customFormat="1" ht="20.25" customHeight="1">
      <c r="A25" s="28"/>
      <c r="B25" s="15" t="s">
        <v>25</v>
      </c>
      <c r="C25" s="18"/>
      <c r="D25" s="29">
        <f t="shared" si="13"/>
        <v>0</v>
      </c>
      <c r="E25" s="29">
        <f t="shared" si="14"/>
        <v>0</v>
      </c>
      <c r="F25" s="29">
        <f t="shared" si="15"/>
        <v>0</v>
      </c>
      <c r="G25" s="29">
        <f t="shared" si="16"/>
        <v>0</v>
      </c>
      <c r="H25" s="29">
        <f t="shared" si="17"/>
        <v>0</v>
      </c>
      <c r="I25" s="29">
        <f t="shared" si="18"/>
        <v>0</v>
      </c>
      <c r="J25" s="29">
        <f t="shared" si="19"/>
        <v>0</v>
      </c>
      <c r="K25" s="30">
        <f t="shared" si="20"/>
        <v>0</v>
      </c>
      <c r="L25" s="29">
        <f t="shared" si="21"/>
        <v>0</v>
      </c>
      <c r="M25" s="29">
        <f t="shared" si="22"/>
        <v>0</v>
      </c>
      <c r="N25" s="15"/>
      <c r="O25" s="26"/>
      <c r="P25" s="27"/>
    </row>
    <row r="26" spans="1:16" s="2" customFormat="1" ht="20.25" customHeight="1">
      <c r="A26" s="28" t="s">
        <v>30</v>
      </c>
      <c r="B26" s="32" t="s">
        <v>31</v>
      </c>
      <c r="C26" s="18"/>
      <c r="D26" s="29">
        <f>SUM(D27:D30)</f>
        <v>558231.3860800001</v>
      </c>
      <c r="E26" s="29">
        <f>SUM(E27:E30)</f>
        <v>73197.8</v>
      </c>
      <c r="F26" s="29">
        <f>SUM(F27:F30)</f>
        <v>48904.2</v>
      </c>
      <c r="G26" s="29">
        <f>SUM(G27:G30)</f>
        <v>45528.160090000005</v>
      </c>
      <c r="H26" s="29">
        <f>SUM(H27:H30)</f>
        <v>67356.03835</v>
      </c>
      <c r="I26" s="29">
        <f>SUM(I27:I30)</f>
        <v>88144.95487</v>
      </c>
      <c r="J26" s="29">
        <f>SUM(J27:J30)</f>
        <v>104433.00339000001</v>
      </c>
      <c r="K26" s="30">
        <f>SUM(K27:K30)</f>
        <v>63740.99719</v>
      </c>
      <c r="L26" s="29">
        <f>SUM(L27:L30)</f>
        <v>35121.32463999999</v>
      </c>
      <c r="M26" s="29">
        <f>SUM(M27:M30)</f>
        <v>31804.90755</v>
      </c>
      <c r="N26" s="15"/>
      <c r="O26" s="26"/>
      <c r="P26" s="27"/>
    </row>
    <row r="27" spans="1:16" s="2" customFormat="1" ht="20.25" customHeight="1">
      <c r="A27" s="28"/>
      <c r="B27" s="15" t="s">
        <v>22</v>
      </c>
      <c r="C27" s="18"/>
      <c r="D27" s="29">
        <f>SUM(D47+D106+D166+D193)</f>
        <v>0</v>
      </c>
      <c r="E27" s="29">
        <f aca="true" t="shared" si="23" ref="E27:E28">SUM(E47+E106+E166+E193)</f>
        <v>0</v>
      </c>
      <c r="F27" s="29">
        <f aca="true" t="shared" si="24" ref="F27:F28">SUM(F47+F106+F166+F193)</f>
        <v>0</v>
      </c>
      <c r="G27" s="29">
        <f aca="true" t="shared" si="25" ref="G27:G28">SUM(G47+G106+G166+G193)</f>
        <v>0</v>
      </c>
      <c r="H27" s="29">
        <f>SUM(H47+H106+H166+H193)</f>
        <v>0</v>
      </c>
      <c r="I27" s="29">
        <f aca="true" t="shared" si="26" ref="I27:I28">SUM(I47+I106+I166+I193)</f>
        <v>0</v>
      </c>
      <c r="J27" s="29">
        <f aca="true" t="shared" si="27" ref="J27:J28">SUM(J47+J106+J166+J193)</f>
        <v>0</v>
      </c>
      <c r="K27" s="30">
        <f aca="true" t="shared" si="28" ref="K27:K28">SUM(K47+K106+K166+K193)</f>
        <v>0</v>
      </c>
      <c r="L27" s="29">
        <f aca="true" t="shared" si="29" ref="L27:L28">SUM(L47+L106+L166+L193)</f>
        <v>0</v>
      </c>
      <c r="M27" s="29">
        <f aca="true" t="shared" si="30" ref="M27:M28">SUM(M47+M106+M166+M193)</f>
        <v>0</v>
      </c>
      <c r="N27" s="15"/>
      <c r="O27" s="26"/>
      <c r="P27" s="27"/>
    </row>
    <row r="28" spans="1:16" s="2" customFormat="1" ht="20.25" customHeight="1">
      <c r="A28" s="28"/>
      <c r="B28" s="15" t="s">
        <v>23</v>
      </c>
      <c r="C28" s="18"/>
      <c r="D28" s="29">
        <f>SUM(D48+D107+D194+D167)</f>
        <v>21560.8</v>
      </c>
      <c r="E28" s="29">
        <f t="shared" si="23"/>
        <v>3858.7999999999997</v>
      </c>
      <c r="F28" s="29">
        <f t="shared" si="24"/>
        <v>196.8</v>
      </c>
      <c r="G28" s="29">
        <f t="shared" si="25"/>
        <v>201.5</v>
      </c>
      <c r="H28" s="29">
        <f>H48+H107+H167+H194+H248</f>
        <v>9757.2</v>
      </c>
      <c r="I28" s="29">
        <f t="shared" si="26"/>
        <v>213.1</v>
      </c>
      <c r="J28" s="29">
        <f t="shared" si="27"/>
        <v>6593.299999999999</v>
      </c>
      <c r="K28" s="30">
        <f t="shared" si="28"/>
        <v>237.4</v>
      </c>
      <c r="L28" s="29">
        <f t="shared" si="29"/>
        <v>246.7</v>
      </c>
      <c r="M28" s="29">
        <f t="shared" si="30"/>
        <v>256</v>
      </c>
      <c r="N28" s="15"/>
      <c r="O28" s="26"/>
      <c r="P28" s="27"/>
    </row>
    <row r="29" spans="1:16" s="2" customFormat="1" ht="20.25" customHeight="1">
      <c r="A29" s="28"/>
      <c r="B29" s="15" t="s">
        <v>24</v>
      </c>
      <c r="C29" s="18"/>
      <c r="D29" s="29">
        <f>D49+D108+D168+D195+D249</f>
        <v>536670.58608</v>
      </c>
      <c r="E29" s="29">
        <f>SUM(E49+E108+E195+E168)</f>
        <v>69339</v>
      </c>
      <c r="F29" s="29">
        <f>SUM(F49+F108+F195+F168)</f>
        <v>48707.399999999994</v>
      </c>
      <c r="G29" s="29">
        <f>SUM(G49+G108+G195+G168)+G249</f>
        <v>45326.660090000005</v>
      </c>
      <c r="H29" s="29">
        <f>SUM(H49+H108+H195+H168+H249)</f>
        <v>57598.838350000005</v>
      </c>
      <c r="I29" s="29">
        <f>SUM(I49+I108+I195+I168)+I249</f>
        <v>87931.85487</v>
      </c>
      <c r="J29" s="29">
        <f>SUM(J49+J108+J195+J168)+J249</f>
        <v>97839.70339000001</v>
      </c>
      <c r="K29" s="30">
        <f>SUM(K49+K108+K195+K168)+K249</f>
        <v>63503.59719</v>
      </c>
      <c r="L29" s="29">
        <f>SUM(L49+L108+L195+L168)+L249</f>
        <v>34874.624639999995</v>
      </c>
      <c r="M29" s="29">
        <f>SUM(M49+M108+M195+M168)+M249</f>
        <v>31548.90755</v>
      </c>
      <c r="N29" s="15"/>
      <c r="O29" s="26"/>
      <c r="P29" s="27"/>
    </row>
    <row r="30" spans="1:16" s="2" customFormat="1" ht="21" customHeight="1">
      <c r="A30" s="28"/>
      <c r="B30" s="15" t="s">
        <v>25</v>
      </c>
      <c r="C30" s="18"/>
      <c r="D30" s="29">
        <f>SUM(D50+D109+D169+D196)</f>
        <v>0</v>
      </c>
      <c r="E30" s="29">
        <f>SUM(E50+E109+E169+E196)</f>
        <v>0</v>
      </c>
      <c r="F30" s="29">
        <f>SUM(F50+F109+F169+F196)</f>
        <v>0</v>
      </c>
      <c r="G30" s="29">
        <f>SUM(G50+G109+G169+G196)</f>
        <v>0</v>
      </c>
      <c r="H30" s="29">
        <f>SUM(H50+H109+H169+H196)</f>
        <v>0</v>
      </c>
      <c r="I30" s="29">
        <f>SUM(I50+I109+I169+I196)</f>
        <v>0</v>
      </c>
      <c r="J30" s="29">
        <f>SUM(J50+J109+J169+J196)</f>
        <v>0</v>
      </c>
      <c r="K30" s="30">
        <f>SUM(K50+K109+K169+K196)</f>
        <v>0</v>
      </c>
      <c r="L30" s="29">
        <f>SUM(L50+L109+L169+L196)</f>
        <v>0</v>
      </c>
      <c r="M30" s="29">
        <f>SUM(M50+M109+M169+M196)</f>
        <v>0</v>
      </c>
      <c r="N30" s="15"/>
      <c r="O30" s="26"/>
      <c r="P30" s="27"/>
    </row>
    <row r="31" spans="1:16" s="2" customFormat="1" ht="96" customHeight="1">
      <c r="A31" s="19" t="s">
        <v>32</v>
      </c>
      <c r="B31" s="33" t="s">
        <v>33</v>
      </c>
      <c r="C31" s="21" t="s">
        <v>34</v>
      </c>
      <c r="D31" s="22">
        <f>SUM(D32:D35)</f>
        <v>122436.25622</v>
      </c>
      <c r="E31" s="22">
        <f>SUM(E32:E35)</f>
        <v>15801</v>
      </c>
      <c r="F31" s="22">
        <f>SUM(F32:F35)</f>
        <v>12084.7</v>
      </c>
      <c r="G31" s="22">
        <f>SUM(G32:G35)</f>
        <v>11833.65657</v>
      </c>
      <c r="H31" s="22">
        <f>SUM(H32:H35)</f>
        <v>14915.83877</v>
      </c>
      <c r="I31" s="22">
        <f>SUM(I32:I35)</f>
        <v>16167.64959</v>
      </c>
      <c r="J31" s="22">
        <f>SUM(J32:J35)</f>
        <v>15180.09114</v>
      </c>
      <c r="K31" s="25">
        <f>SUM(K32:K35)</f>
        <v>16416.07215</v>
      </c>
      <c r="L31" s="22">
        <f>SUM(L32:L35)</f>
        <v>9964.153</v>
      </c>
      <c r="M31" s="22">
        <f>SUM(M32:M35)</f>
        <v>10073.095</v>
      </c>
      <c r="N31" s="34"/>
      <c r="O31" s="26"/>
      <c r="P31" s="27"/>
    </row>
    <row r="32" spans="1:16" s="2" customFormat="1" ht="16.5" customHeight="1">
      <c r="A32" s="28"/>
      <c r="B32" s="15" t="s">
        <v>22</v>
      </c>
      <c r="C32" s="18"/>
      <c r="D32" s="29">
        <f aca="true" t="shared" si="31" ref="D32:D35">SUM(D37+D42+D47)</f>
        <v>0</v>
      </c>
      <c r="E32" s="29">
        <f aca="true" t="shared" si="32" ref="E32:E35">SUM(E37+E42+E47)</f>
        <v>0</v>
      </c>
      <c r="F32" s="29">
        <f aca="true" t="shared" si="33" ref="F32:F35">SUM(F37+F42+F47)</f>
        <v>0</v>
      </c>
      <c r="G32" s="29">
        <f aca="true" t="shared" si="34" ref="G32:G35">SUM(G37+G42+G47)</f>
        <v>0</v>
      </c>
      <c r="H32" s="29">
        <f aca="true" t="shared" si="35" ref="H32:H35">SUM(H37+H42+H47)</f>
        <v>0</v>
      </c>
      <c r="I32" s="29">
        <f aca="true" t="shared" si="36" ref="I32:I35">SUM(I37+I42+I47)</f>
        <v>0</v>
      </c>
      <c r="J32" s="29">
        <f aca="true" t="shared" si="37" ref="J32:J35">SUM(J37+J42+J47)</f>
        <v>0</v>
      </c>
      <c r="K32" s="30">
        <f aca="true" t="shared" si="38" ref="K32:K35">SUM(K37+K42+K47)</f>
        <v>0</v>
      </c>
      <c r="L32" s="29">
        <f aca="true" t="shared" si="39" ref="L32:L35">SUM(L37+L42+L47)</f>
        <v>0</v>
      </c>
      <c r="M32" s="29">
        <f aca="true" t="shared" si="40" ref="M32:M35">SUM(M37+M42+M47)</f>
        <v>0</v>
      </c>
      <c r="N32" s="15"/>
      <c r="O32" s="26"/>
      <c r="P32" s="27"/>
    </row>
    <row r="33" spans="1:16" s="2" customFormat="1" ht="15" customHeight="1">
      <c r="A33" s="28"/>
      <c r="B33" s="15" t="s">
        <v>23</v>
      </c>
      <c r="C33" s="18"/>
      <c r="D33" s="29">
        <f t="shared" si="31"/>
        <v>0</v>
      </c>
      <c r="E33" s="29">
        <f t="shared" si="32"/>
        <v>0</v>
      </c>
      <c r="F33" s="29">
        <f t="shared" si="33"/>
        <v>0</v>
      </c>
      <c r="G33" s="29">
        <f t="shared" si="34"/>
        <v>0</v>
      </c>
      <c r="H33" s="29">
        <f t="shared" si="35"/>
        <v>0</v>
      </c>
      <c r="I33" s="29">
        <f t="shared" si="36"/>
        <v>0</v>
      </c>
      <c r="J33" s="29">
        <f t="shared" si="37"/>
        <v>0</v>
      </c>
      <c r="K33" s="30">
        <f t="shared" si="38"/>
        <v>0</v>
      </c>
      <c r="L33" s="29">
        <f t="shared" si="39"/>
        <v>0</v>
      </c>
      <c r="M33" s="29">
        <f t="shared" si="40"/>
        <v>0</v>
      </c>
      <c r="N33" s="15"/>
      <c r="O33" s="26"/>
      <c r="P33" s="27"/>
    </row>
    <row r="34" spans="1:16" s="2" customFormat="1" ht="16.5" customHeight="1">
      <c r="A34" s="28"/>
      <c r="B34" s="15" t="s">
        <v>24</v>
      </c>
      <c r="C34" s="18"/>
      <c r="D34" s="29">
        <f t="shared" si="31"/>
        <v>122436.25622</v>
      </c>
      <c r="E34" s="29">
        <f t="shared" si="32"/>
        <v>15801</v>
      </c>
      <c r="F34" s="29">
        <f t="shared" si="33"/>
        <v>12084.7</v>
      </c>
      <c r="G34" s="29">
        <f t="shared" si="34"/>
        <v>11833.65657</v>
      </c>
      <c r="H34" s="29">
        <f t="shared" si="35"/>
        <v>14915.83877</v>
      </c>
      <c r="I34" s="29">
        <f t="shared" si="36"/>
        <v>16167.64959</v>
      </c>
      <c r="J34" s="29">
        <f t="shared" si="37"/>
        <v>15180.09114</v>
      </c>
      <c r="K34" s="30">
        <f t="shared" si="38"/>
        <v>16416.07215</v>
      </c>
      <c r="L34" s="29">
        <f t="shared" si="39"/>
        <v>9964.153</v>
      </c>
      <c r="M34" s="29">
        <f t="shared" si="40"/>
        <v>10073.095</v>
      </c>
      <c r="N34" s="15"/>
      <c r="O34" s="26"/>
      <c r="P34" s="27"/>
    </row>
    <row r="35" spans="1:16" s="2" customFormat="1" ht="16.5" customHeight="1">
      <c r="A35" s="28"/>
      <c r="B35" s="15" t="s">
        <v>25</v>
      </c>
      <c r="C35" s="18"/>
      <c r="D35" s="29">
        <f t="shared" si="31"/>
        <v>0</v>
      </c>
      <c r="E35" s="29">
        <f t="shared" si="32"/>
        <v>0</v>
      </c>
      <c r="F35" s="29">
        <f t="shared" si="33"/>
        <v>0</v>
      </c>
      <c r="G35" s="29">
        <f t="shared" si="34"/>
        <v>0</v>
      </c>
      <c r="H35" s="29">
        <f t="shared" si="35"/>
        <v>0</v>
      </c>
      <c r="I35" s="29">
        <f t="shared" si="36"/>
        <v>0</v>
      </c>
      <c r="J35" s="29">
        <f t="shared" si="37"/>
        <v>0</v>
      </c>
      <c r="K35" s="30">
        <f t="shared" si="38"/>
        <v>0</v>
      </c>
      <c r="L35" s="29">
        <f t="shared" si="39"/>
        <v>0</v>
      </c>
      <c r="M35" s="29">
        <f t="shared" si="40"/>
        <v>0</v>
      </c>
      <c r="N35" s="15"/>
      <c r="O35" s="26"/>
      <c r="P35" s="27"/>
    </row>
    <row r="36" spans="1:16" s="2" customFormat="1" ht="48" customHeight="1">
      <c r="A36" s="28" t="s">
        <v>35</v>
      </c>
      <c r="B36" s="32" t="s">
        <v>36</v>
      </c>
      <c r="C36" s="18"/>
      <c r="D36" s="29">
        <f>SUM(D37+D38+D39+D40)</f>
        <v>0</v>
      </c>
      <c r="E36" s="29">
        <f>SUM(E37+E38+E39+E40)</f>
        <v>0</v>
      </c>
      <c r="F36" s="29">
        <f>SUM(F37+F38+F39+F40)</f>
        <v>0</v>
      </c>
      <c r="G36" s="29">
        <f>SUM(G37+G38+G39+G40)</f>
        <v>0</v>
      </c>
      <c r="H36" s="29">
        <f>SUM(H37+H38+H39+H40)</f>
        <v>0</v>
      </c>
      <c r="I36" s="29">
        <f>SUM(I37+I38+I39+I40)</f>
        <v>0</v>
      </c>
      <c r="J36" s="29">
        <f>SUM(J37+J38+J39+J40)</f>
        <v>0</v>
      </c>
      <c r="K36" s="30">
        <f>SUM(K37+K38+K39+K40)</f>
        <v>0</v>
      </c>
      <c r="L36" s="29">
        <f>SUM(L37+L38+L39+L40)</f>
        <v>0</v>
      </c>
      <c r="M36" s="29">
        <f>SUM(M37+M38+M39+M40)</f>
        <v>0</v>
      </c>
      <c r="N36" s="15"/>
      <c r="O36" s="26"/>
      <c r="P36" s="27"/>
    </row>
    <row r="37" spans="1:16" s="2" customFormat="1" ht="16.5" customHeight="1">
      <c r="A37" s="28"/>
      <c r="B37" s="15" t="s">
        <v>22</v>
      </c>
      <c r="C37" s="18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0">
        <v>0</v>
      </c>
      <c r="L37" s="29">
        <v>0</v>
      </c>
      <c r="M37" s="29">
        <v>0</v>
      </c>
      <c r="N37" s="15"/>
      <c r="O37" s="26"/>
      <c r="P37" s="27"/>
    </row>
    <row r="38" spans="1:16" s="2" customFormat="1" ht="14.25" customHeight="1">
      <c r="A38" s="28"/>
      <c r="B38" s="15" t="s">
        <v>23</v>
      </c>
      <c r="C38" s="18"/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0">
        <v>0</v>
      </c>
      <c r="L38" s="29">
        <v>0</v>
      </c>
      <c r="M38" s="29">
        <v>0</v>
      </c>
      <c r="N38" s="15"/>
      <c r="O38" s="26"/>
      <c r="P38" s="27"/>
    </row>
    <row r="39" spans="1:16" s="2" customFormat="1" ht="15.75" customHeight="1">
      <c r="A39" s="28"/>
      <c r="B39" s="15" t="s">
        <v>24</v>
      </c>
      <c r="C39" s="18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30">
        <v>0</v>
      </c>
      <c r="L39" s="29">
        <v>0</v>
      </c>
      <c r="M39" s="29">
        <v>0</v>
      </c>
      <c r="N39" s="15"/>
      <c r="O39" s="26"/>
      <c r="P39" s="27"/>
    </row>
    <row r="40" spans="1:16" s="2" customFormat="1" ht="17.25" customHeight="1">
      <c r="A40" s="28"/>
      <c r="B40" s="15" t="s">
        <v>25</v>
      </c>
      <c r="C40" s="18"/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30">
        <v>0</v>
      </c>
      <c r="L40" s="29">
        <v>0</v>
      </c>
      <c r="M40" s="29">
        <v>0</v>
      </c>
      <c r="N40" s="15"/>
      <c r="O40" s="26"/>
      <c r="P40" s="27"/>
    </row>
    <row r="41" spans="1:16" s="2" customFormat="1" ht="63.75" customHeight="1">
      <c r="A41" s="28" t="s">
        <v>37</v>
      </c>
      <c r="B41" s="32" t="s">
        <v>38</v>
      </c>
      <c r="C41" s="18"/>
      <c r="D41" s="29">
        <f>SUM(D42+D43+D44+D45)</f>
        <v>0</v>
      </c>
      <c r="E41" s="29">
        <f>SUM(E42+E43+E44+E45)</f>
        <v>0</v>
      </c>
      <c r="F41" s="29">
        <f>SUM(F42+F43+F44+F45)</f>
        <v>0</v>
      </c>
      <c r="G41" s="29">
        <f>SUM(G42+G43+G44+G45)</f>
        <v>0</v>
      </c>
      <c r="H41" s="29">
        <f>SUM(H42+H43+H44+H45)</f>
        <v>0</v>
      </c>
      <c r="I41" s="29">
        <f>SUM(I42+I43+I44+I45)</f>
        <v>0</v>
      </c>
      <c r="J41" s="29">
        <f>SUM(J42+J43+J44+J45)</f>
        <v>0</v>
      </c>
      <c r="K41" s="30">
        <f>SUM(K42+K43+K44+K45)</f>
        <v>0</v>
      </c>
      <c r="L41" s="29">
        <f>SUM(L42+L43+L44+L45)</f>
        <v>0</v>
      </c>
      <c r="M41" s="29">
        <f>SUM(M42+M43+M44+M45)</f>
        <v>0</v>
      </c>
      <c r="N41" s="15"/>
      <c r="O41" s="26"/>
      <c r="P41" s="27"/>
    </row>
    <row r="42" spans="1:16" s="2" customFormat="1" ht="18.75" customHeight="1">
      <c r="A42" s="28"/>
      <c r="B42" s="15" t="s">
        <v>22</v>
      </c>
      <c r="C42" s="18"/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30">
        <v>0</v>
      </c>
      <c r="L42" s="29">
        <v>0</v>
      </c>
      <c r="M42" s="29">
        <v>0</v>
      </c>
      <c r="N42" s="15"/>
      <c r="O42" s="26"/>
      <c r="P42" s="27"/>
    </row>
    <row r="43" spans="1:16" s="2" customFormat="1" ht="20.25" customHeight="1">
      <c r="A43" s="28"/>
      <c r="B43" s="15" t="s">
        <v>23</v>
      </c>
      <c r="C43" s="18"/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30">
        <v>0</v>
      </c>
      <c r="L43" s="29">
        <v>0</v>
      </c>
      <c r="M43" s="29">
        <v>0</v>
      </c>
      <c r="N43" s="15"/>
      <c r="O43" s="26"/>
      <c r="P43" s="27"/>
    </row>
    <row r="44" spans="1:16" s="2" customFormat="1" ht="20.25" customHeight="1">
      <c r="A44" s="28"/>
      <c r="B44" s="15" t="s">
        <v>24</v>
      </c>
      <c r="C44" s="18"/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30">
        <v>0</v>
      </c>
      <c r="L44" s="29">
        <v>0</v>
      </c>
      <c r="M44" s="29">
        <v>0</v>
      </c>
      <c r="N44" s="15"/>
      <c r="O44" s="26"/>
      <c r="P44" s="27"/>
    </row>
    <row r="45" spans="1:16" s="2" customFormat="1" ht="20.25" customHeight="1">
      <c r="A45" s="28"/>
      <c r="B45" s="15" t="s">
        <v>25</v>
      </c>
      <c r="C45" s="18"/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30">
        <v>0</v>
      </c>
      <c r="L45" s="29">
        <v>0</v>
      </c>
      <c r="M45" s="29">
        <v>0</v>
      </c>
      <c r="N45" s="15"/>
      <c r="O45" s="26"/>
      <c r="P45" s="27"/>
    </row>
    <row r="46" spans="1:16" s="2" customFormat="1" ht="32.25" customHeight="1">
      <c r="A46" s="28" t="s">
        <v>39</v>
      </c>
      <c r="B46" s="32" t="s">
        <v>40</v>
      </c>
      <c r="C46" s="18"/>
      <c r="D46" s="29">
        <f>SUM(D47:D50)</f>
        <v>122436.25622</v>
      </c>
      <c r="E46" s="29">
        <f>SUM(E47:E50)</f>
        <v>15801</v>
      </c>
      <c r="F46" s="29">
        <f>SUM(F47:F50)</f>
        <v>12084.7</v>
      </c>
      <c r="G46" s="29">
        <f>SUM(G47:G50)</f>
        <v>11833.65657</v>
      </c>
      <c r="H46" s="29">
        <f>SUM(H47:H50)</f>
        <v>14915.83877</v>
      </c>
      <c r="I46" s="29">
        <f>SUM(I47:I50)</f>
        <v>16167.64959</v>
      </c>
      <c r="J46" s="29">
        <f>SUM(J47:J50)</f>
        <v>15180.09114</v>
      </c>
      <c r="K46" s="30">
        <f>SUM(K47:K50)</f>
        <v>16416.07215</v>
      </c>
      <c r="L46" s="29">
        <f>SUM(L47:L50)</f>
        <v>9964.153</v>
      </c>
      <c r="M46" s="29">
        <f>SUM(M47:M50)</f>
        <v>10073.095</v>
      </c>
      <c r="N46" s="15"/>
      <c r="O46" s="26"/>
      <c r="P46" s="27"/>
    </row>
    <row r="47" spans="1:16" s="2" customFormat="1" ht="20.25" customHeight="1">
      <c r="A47" s="28"/>
      <c r="B47" s="15" t="s">
        <v>22</v>
      </c>
      <c r="C47" s="18"/>
      <c r="D47" s="29">
        <f aca="true" t="shared" si="41" ref="D47:D50">SUM(E47:M47)</f>
        <v>0</v>
      </c>
      <c r="E47" s="29">
        <f aca="true" t="shared" si="42" ref="E47:E50">SUM(E54+E59+E65+E71)</f>
        <v>0</v>
      </c>
      <c r="F47" s="29">
        <f aca="true" t="shared" si="43" ref="F47:F50">SUM(F54+F59+F65+F71)</f>
        <v>0</v>
      </c>
      <c r="G47" s="29">
        <f aca="true" t="shared" si="44" ref="G47:G50">SUM(G54+G59+G65+G71)</f>
        <v>0</v>
      </c>
      <c r="H47" s="29">
        <f aca="true" t="shared" si="45" ref="H47:H48">SUM(H54+H59+H65+H71)</f>
        <v>0</v>
      </c>
      <c r="I47" s="29">
        <f aca="true" t="shared" si="46" ref="I47:I48">SUM(I54+I59+I65+I71)</f>
        <v>0</v>
      </c>
      <c r="J47" s="29">
        <f aca="true" t="shared" si="47" ref="J47:J48">SUM(J54+J59+J65+J71)</f>
        <v>0</v>
      </c>
      <c r="K47" s="30">
        <f aca="true" t="shared" si="48" ref="K47:K48">SUM(K54+K59+K65+K71)</f>
        <v>0</v>
      </c>
      <c r="L47" s="29">
        <f aca="true" t="shared" si="49" ref="L47:L48">SUM(L54+L59+L65+L71)</f>
        <v>0</v>
      </c>
      <c r="M47" s="29">
        <f aca="true" t="shared" si="50" ref="M47:M48">SUM(M54+M59+M65+M71)</f>
        <v>0</v>
      </c>
      <c r="N47" s="15"/>
      <c r="O47" s="26"/>
      <c r="P47" s="27"/>
    </row>
    <row r="48" spans="1:16" s="2" customFormat="1" ht="20.25" customHeight="1">
      <c r="A48" s="28"/>
      <c r="B48" s="15" t="s">
        <v>23</v>
      </c>
      <c r="C48" s="18"/>
      <c r="D48" s="29">
        <f t="shared" si="41"/>
        <v>0</v>
      </c>
      <c r="E48" s="29">
        <f t="shared" si="42"/>
        <v>0</v>
      </c>
      <c r="F48" s="29">
        <f t="shared" si="43"/>
        <v>0</v>
      </c>
      <c r="G48" s="29">
        <f t="shared" si="44"/>
        <v>0</v>
      </c>
      <c r="H48" s="29">
        <f t="shared" si="45"/>
        <v>0</v>
      </c>
      <c r="I48" s="29">
        <f t="shared" si="46"/>
        <v>0</v>
      </c>
      <c r="J48" s="29">
        <f t="shared" si="47"/>
        <v>0</v>
      </c>
      <c r="K48" s="30">
        <f t="shared" si="48"/>
        <v>0</v>
      </c>
      <c r="L48" s="29">
        <f t="shared" si="49"/>
        <v>0</v>
      </c>
      <c r="M48" s="29">
        <f t="shared" si="50"/>
        <v>0</v>
      </c>
      <c r="N48" s="15"/>
      <c r="O48" s="26"/>
      <c r="P48" s="27"/>
    </row>
    <row r="49" spans="1:16" s="2" customFormat="1" ht="20.25" customHeight="1">
      <c r="A49" s="28"/>
      <c r="B49" s="15" t="s">
        <v>24</v>
      </c>
      <c r="C49" s="18"/>
      <c r="D49" s="29">
        <f t="shared" si="41"/>
        <v>122436.25622</v>
      </c>
      <c r="E49" s="29">
        <f t="shared" si="42"/>
        <v>15801</v>
      </c>
      <c r="F49" s="29">
        <f t="shared" si="43"/>
        <v>12084.7</v>
      </c>
      <c r="G49" s="29">
        <f t="shared" si="44"/>
        <v>11833.65657</v>
      </c>
      <c r="H49" s="29">
        <f>H56+H61++H67+H73</f>
        <v>14915.83877</v>
      </c>
      <c r="I49" s="29">
        <f>I56+I61++I67+I73</f>
        <v>16167.64959</v>
      </c>
      <c r="J49" s="29">
        <f>J56+J61++J67+J73</f>
        <v>15180.09114</v>
      </c>
      <c r="K49" s="30">
        <f>K56+K61++K67+K73</f>
        <v>16416.07215</v>
      </c>
      <c r="L49" s="29">
        <f>L56+L61++L67+L73</f>
        <v>9964.153</v>
      </c>
      <c r="M49" s="29">
        <f>M56+M61++M67+M73</f>
        <v>10073.095</v>
      </c>
      <c r="N49" s="15"/>
      <c r="O49" s="26"/>
      <c r="P49" s="27"/>
    </row>
    <row r="50" spans="1:16" s="2" customFormat="1" ht="20.25" customHeight="1">
      <c r="A50" s="28"/>
      <c r="B50" s="15" t="s">
        <v>25</v>
      </c>
      <c r="C50" s="18"/>
      <c r="D50" s="29">
        <f t="shared" si="41"/>
        <v>0</v>
      </c>
      <c r="E50" s="29">
        <f t="shared" si="42"/>
        <v>0</v>
      </c>
      <c r="F50" s="29">
        <f t="shared" si="43"/>
        <v>0</v>
      </c>
      <c r="G50" s="29">
        <f t="shared" si="44"/>
        <v>0</v>
      </c>
      <c r="H50" s="29">
        <f>SUM(H57+H62+H68+H74)</f>
        <v>0</v>
      </c>
      <c r="I50" s="29">
        <f>SUM(I57+I62+I68+I74)</f>
        <v>0</v>
      </c>
      <c r="J50" s="29">
        <f>SUM(J57+J62+J68+J74)</f>
        <v>0</v>
      </c>
      <c r="K50" s="30">
        <f>SUM(K57+K62+K68+K74)</f>
        <v>0</v>
      </c>
      <c r="L50" s="29">
        <f>SUM(L57+L62+L68+L74)</f>
        <v>0</v>
      </c>
      <c r="M50" s="29">
        <f>SUM(M57+M62+M68+M74)</f>
        <v>0</v>
      </c>
      <c r="N50" s="15"/>
      <c r="O50" s="26"/>
      <c r="P50" s="27"/>
    </row>
    <row r="51" spans="1:16" s="2" customFormat="1" ht="23.25" customHeight="1">
      <c r="A51" s="35"/>
      <c r="B51" s="35"/>
      <c r="C51" s="15" t="s">
        <v>41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6"/>
      <c r="P51" s="27"/>
    </row>
    <row r="52" spans="1:16" s="2" customFormat="1" ht="22.5" customHeight="1">
      <c r="A52" s="35"/>
      <c r="B52" s="35"/>
      <c r="C52" s="15" t="s">
        <v>42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6"/>
      <c r="P52" s="27"/>
    </row>
    <row r="53" spans="1:16" s="2" customFormat="1" ht="66" customHeight="1">
      <c r="A53" s="28" t="s">
        <v>43</v>
      </c>
      <c r="B53" s="36" t="s">
        <v>44</v>
      </c>
      <c r="C53" s="15" t="s">
        <v>34</v>
      </c>
      <c r="D53" s="29">
        <f>SUM(D54:D57)</f>
        <v>35156.26714</v>
      </c>
      <c r="E53" s="29">
        <f>SUM(E54:E57)</f>
        <v>3335.1</v>
      </c>
      <c r="F53" s="29">
        <f>SUM(F54:F57)</f>
        <v>3875.5</v>
      </c>
      <c r="G53" s="29">
        <f>SUM(G54:G57)</f>
        <v>3692.65657</v>
      </c>
      <c r="H53" s="29">
        <f>SUM(H54:H57)</f>
        <v>6774.83877</v>
      </c>
      <c r="I53" s="29">
        <f>SUM(I54:I57)</f>
        <v>7305.04612</v>
      </c>
      <c r="J53" s="29">
        <f>SUM(J54:J57)</f>
        <v>4962.6</v>
      </c>
      <c r="K53" s="30">
        <f>SUM(K54:K57)</f>
        <v>4932.04068</v>
      </c>
      <c r="L53" s="29">
        <f>SUM(L54:L57)</f>
        <v>278.485</v>
      </c>
      <c r="M53" s="29">
        <f>SUM(M54:M57)</f>
        <v>0</v>
      </c>
      <c r="N53" s="34" t="s">
        <v>45</v>
      </c>
      <c r="O53" s="26"/>
      <c r="P53" s="27"/>
    </row>
    <row r="54" spans="1:16" s="2" customFormat="1" ht="16.5" customHeight="1">
      <c r="A54" s="35"/>
      <c r="B54" s="16" t="s">
        <v>22</v>
      </c>
      <c r="C54" s="18"/>
      <c r="D54" s="29">
        <f aca="true" t="shared" si="51" ref="D54:D57">SUM(E54:M54)</f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30">
        <v>0</v>
      </c>
      <c r="L54" s="29">
        <v>0</v>
      </c>
      <c r="M54" s="29">
        <v>0</v>
      </c>
      <c r="N54" s="15"/>
      <c r="O54" s="26"/>
      <c r="P54" s="27"/>
    </row>
    <row r="55" spans="1:16" s="2" customFormat="1" ht="18.75" customHeight="1">
      <c r="A55" s="35"/>
      <c r="B55" s="16" t="s">
        <v>23</v>
      </c>
      <c r="C55" s="18"/>
      <c r="D55" s="29">
        <f t="shared" si="51"/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30">
        <v>0</v>
      </c>
      <c r="L55" s="29">
        <v>0</v>
      </c>
      <c r="M55" s="29">
        <v>0</v>
      </c>
      <c r="N55" s="15"/>
      <c r="O55" s="26"/>
      <c r="P55" s="27"/>
    </row>
    <row r="56" spans="1:16" s="2" customFormat="1" ht="18" customHeight="1">
      <c r="A56" s="35"/>
      <c r="B56" s="16" t="s">
        <v>24</v>
      </c>
      <c r="C56" s="18"/>
      <c r="D56" s="29">
        <f t="shared" si="51"/>
        <v>35156.26714</v>
      </c>
      <c r="E56" s="29">
        <v>3335.1</v>
      </c>
      <c r="F56" s="29">
        <v>3875.5</v>
      </c>
      <c r="G56" s="29">
        <v>3692.65657</v>
      </c>
      <c r="H56" s="29">
        <v>6774.83877</v>
      </c>
      <c r="I56" s="29">
        <v>7305.04612</v>
      </c>
      <c r="J56" s="29">
        <v>4962.6</v>
      </c>
      <c r="K56" s="30">
        <v>4932.04068</v>
      </c>
      <c r="L56" s="29">
        <v>278.485</v>
      </c>
      <c r="M56" s="29">
        <v>0</v>
      </c>
      <c r="N56" s="15"/>
      <c r="O56" s="26"/>
      <c r="P56" s="27"/>
    </row>
    <row r="57" spans="1:16" s="2" customFormat="1" ht="18" customHeight="1">
      <c r="A57" s="35"/>
      <c r="B57" s="16" t="s">
        <v>46</v>
      </c>
      <c r="C57" s="18"/>
      <c r="D57" s="29">
        <f t="shared" si="51"/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30">
        <v>0</v>
      </c>
      <c r="L57" s="29">
        <v>0</v>
      </c>
      <c r="M57" s="29">
        <v>0</v>
      </c>
      <c r="N57" s="15"/>
      <c r="O57" s="26"/>
      <c r="P57" s="27"/>
    </row>
    <row r="58" spans="1:16" s="2" customFormat="1" ht="85.5" customHeight="1">
      <c r="A58" s="35" t="s">
        <v>47</v>
      </c>
      <c r="B58" s="37" t="s">
        <v>48</v>
      </c>
      <c r="C58" s="15" t="s">
        <v>34</v>
      </c>
      <c r="D58" s="29">
        <f>SUM(D59:D62)</f>
        <v>78534.6054</v>
      </c>
      <c r="E58" s="29">
        <f>SUM(E59:E62)</f>
        <v>7980</v>
      </c>
      <c r="F58" s="29">
        <f>SUM(F59:F62)</f>
        <v>8141</v>
      </c>
      <c r="G58" s="29">
        <f>SUM(G59:G62)</f>
        <v>8141</v>
      </c>
      <c r="H58" s="29">
        <f>SUM(H59:H62)</f>
        <v>8141</v>
      </c>
      <c r="I58" s="29">
        <f>SUM(I59:I62)</f>
        <v>8614.9</v>
      </c>
      <c r="J58" s="29">
        <f>SUM(J59:J62)</f>
        <v>8974.8</v>
      </c>
      <c r="K58" s="30">
        <f>SUM(K59:K62)</f>
        <v>8783.1424</v>
      </c>
      <c r="L58" s="29">
        <f>SUM(L59:L62)</f>
        <v>9685.668</v>
      </c>
      <c r="M58" s="29">
        <f>SUM(M59:M62)</f>
        <v>10073.095</v>
      </c>
      <c r="N58" s="15" t="s">
        <v>49</v>
      </c>
      <c r="O58" s="26"/>
      <c r="P58" s="27"/>
    </row>
    <row r="59" spans="1:16" s="2" customFormat="1" ht="20.25" customHeight="1">
      <c r="A59" s="35"/>
      <c r="B59" s="16" t="s">
        <v>22</v>
      </c>
      <c r="C59" s="18"/>
      <c r="D59" s="29">
        <f aca="true" t="shared" si="52" ref="D59:D62">SUM(E59:M59)</f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30">
        <v>0</v>
      </c>
      <c r="L59" s="29">
        <v>0</v>
      </c>
      <c r="M59" s="29">
        <v>0</v>
      </c>
      <c r="N59" s="15"/>
      <c r="O59" s="26"/>
      <c r="P59" s="27"/>
    </row>
    <row r="60" spans="1:16" s="2" customFormat="1" ht="20.25" customHeight="1">
      <c r="A60" s="35"/>
      <c r="B60" s="16" t="s">
        <v>23</v>
      </c>
      <c r="C60" s="18"/>
      <c r="D60" s="29">
        <f t="shared" si="52"/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30">
        <v>0</v>
      </c>
      <c r="L60" s="29">
        <v>0</v>
      </c>
      <c r="M60" s="29">
        <v>0</v>
      </c>
      <c r="N60" s="15"/>
      <c r="O60" s="26"/>
      <c r="P60" s="27"/>
    </row>
    <row r="61" spans="1:16" s="2" customFormat="1" ht="15.75" customHeight="1">
      <c r="A61" s="35"/>
      <c r="B61" s="16" t="s">
        <v>24</v>
      </c>
      <c r="C61" s="18"/>
      <c r="D61" s="29">
        <f t="shared" si="52"/>
        <v>78534.6054</v>
      </c>
      <c r="E61" s="29">
        <v>7980</v>
      </c>
      <c r="F61" s="29">
        <v>8141</v>
      </c>
      <c r="G61" s="29">
        <v>8141</v>
      </c>
      <c r="H61" s="29">
        <v>8141</v>
      </c>
      <c r="I61" s="29">
        <v>8614.9</v>
      </c>
      <c r="J61" s="29">
        <v>8974.8</v>
      </c>
      <c r="K61" s="30">
        <v>8783.1424</v>
      </c>
      <c r="L61" s="29">
        <v>9685.668</v>
      </c>
      <c r="M61" s="29">
        <v>10073.095</v>
      </c>
      <c r="N61" s="15"/>
      <c r="O61" s="26"/>
      <c r="P61" s="27"/>
    </row>
    <row r="62" spans="1:16" s="2" customFormat="1" ht="18" customHeight="1">
      <c r="A62" s="35"/>
      <c r="B62" s="16" t="s">
        <v>46</v>
      </c>
      <c r="C62" s="18"/>
      <c r="D62" s="29">
        <f t="shared" si="52"/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30">
        <v>0</v>
      </c>
      <c r="L62" s="29">
        <v>0</v>
      </c>
      <c r="M62" s="29">
        <v>0</v>
      </c>
      <c r="N62" s="15"/>
      <c r="O62" s="26"/>
      <c r="P62" s="27"/>
    </row>
    <row r="63" spans="1:16" s="2" customFormat="1" ht="16.5" customHeight="1">
      <c r="A63" s="35"/>
      <c r="B63" s="35"/>
      <c r="C63" s="15" t="s">
        <v>50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26"/>
      <c r="P63" s="27"/>
    </row>
    <row r="64" spans="1:16" s="2" customFormat="1" ht="84" customHeight="1">
      <c r="A64" s="28" t="s">
        <v>51</v>
      </c>
      <c r="B64" s="32" t="s">
        <v>52</v>
      </c>
      <c r="C64" s="15" t="s">
        <v>34</v>
      </c>
      <c r="D64" s="38">
        <f>SUM(D65:D68)</f>
        <v>3835.9</v>
      </c>
      <c r="E64" s="38">
        <f>SUM(E65:E68)</f>
        <v>3835.9</v>
      </c>
      <c r="F64" s="38">
        <f>SUM(F65:F68)</f>
        <v>0</v>
      </c>
      <c r="G64" s="38">
        <f>SUM(G65:G68)</f>
        <v>0</v>
      </c>
      <c r="H64" s="38">
        <f>SUM(H65:H68)</f>
        <v>0</v>
      </c>
      <c r="I64" s="38">
        <f>SUM(I65:I68)</f>
        <v>0</v>
      </c>
      <c r="J64" s="38">
        <f>SUM(J65:J68)</f>
        <v>0</v>
      </c>
      <c r="K64" s="39">
        <f>SUM(K65:K68)</f>
        <v>0</v>
      </c>
      <c r="L64" s="38">
        <f>SUM(L65:L68)</f>
        <v>0</v>
      </c>
      <c r="M64" s="38">
        <f>SUM(M65:M68)</f>
        <v>0</v>
      </c>
      <c r="N64" s="15" t="s">
        <v>53</v>
      </c>
      <c r="O64" s="26"/>
      <c r="P64" s="27"/>
    </row>
    <row r="65" spans="1:16" s="2" customFormat="1" ht="18.75" customHeight="1">
      <c r="A65" s="28"/>
      <c r="B65" s="15" t="s">
        <v>22</v>
      </c>
      <c r="C65" s="18"/>
      <c r="D65" s="38">
        <f aca="true" t="shared" si="53" ref="D65:D68">SUM(E65:M65)</f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9">
        <v>0</v>
      </c>
      <c r="L65" s="38">
        <v>0</v>
      </c>
      <c r="M65" s="38">
        <v>0</v>
      </c>
      <c r="N65" s="15"/>
      <c r="O65" s="26"/>
      <c r="P65" s="27"/>
    </row>
    <row r="66" spans="1:16" s="2" customFormat="1" ht="18" customHeight="1">
      <c r="A66" s="28"/>
      <c r="B66" s="15" t="s">
        <v>23</v>
      </c>
      <c r="C66" s="18"/>
      <c r="D66" s="38">
        <f t="shared" si="53"/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9">
        <v>0</v>
      </c>
      <c r="L66" s="38">
        <v>0</v>
      </c>
      <c r="M66" s="38">
        <v>0</v>
      </c>
      <c r="N66" s="15"/>
      <c r="O66" s="26"/>
      <c r="P66" s="27"/>
    </row>
    <row r="67" spans="1:16" s="2" customFormat="1" ht="18" customHeight="1">
      <c r="A67" s="28"/>
      <c r="B67" s="15" t="s">
        <v>24</v>
      </c>
      <c r="C67" s="18"/>
      <c r="D67" s="38">
        <f t="shared" si="53"/>
        <v>3835.9</v>
      </c>
      <c r="E67" s="38">
        <v>3835.9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9">
        <v>0</v>
      </c>
      <c r="L67" s="38">
        <v>0</v>
      </c>
      <c r="M67" s="38">
        <v>0</v>
      </c>
      <c r="N67" s="15"/>
      <c r="O67" s="26"/>
      <c r="P67" s="27"/>
    </row>
    <row r="68" spans="1:16" s="2" customFormat="1" ht="18" customHeight="1">
      <c r="A68" s="28"/>
      <c r="B68" s="15" t="s">
        <v>46</v>
      </c>
      <c r="C68" s="18"/>
      <c r="D68" s="38">
        <f t="shared" si="53"/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v>0</v>
      </c>
      <c r="L68" s="38">
        <v>0</v>
      </c>
      <c r="M68" s="38">
        <v>0</v>
      </c>
      <c r="N68" s="15"/>
      <c r="O68" s="26"/>
      <c r="P68" s="27"/>
    </row>
    <row r="69" spans="2:16" s="2" customFormat="1" ht="18" customHeight="1">
      <c r="B69" s="40"/>
      <c r="C69" s="41" t="s">
        <v>54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6"/>
      <c r="P69" s="27"/>
    </row>
    <row r="70" spans="1:16" s="2" customFormat="1" ht="64.5" customHeight="1">
      <c r="A70" s="28" t="s">
        <v>55</v>
      </c>
      <c r="B70" s="32" t="s">
        <v>56</v>
      </c>
      <c r="C70" s="15" t="s">
        <v>34</v>
      </c>
      <c r="D70" s="29">
        <f>SUM(D71:D74)</f>
        <v>4909.48368</v>
      </c>
      <c r="E70" s="29">
        <f>SUM(E71:E74)</f>
        <v>650</v>
      </c>
      <c r="F70" s="29">
        <f>SUM(F71:F74)</f>
        <v>68.2</v>
      </c>
      <c r="G70" s="29">
        <f>SUM(G71:G74)</f>
        <v>0</v>
      </c>
      <c r="H70" s="29">
        <f>SUM(H71:H74)</f>
        <v>0</v>
      </c>
      <c r="I70" s="29">
        <f>SUM(I71:I74)</f>
        <v>247.70347</v>
      </c>
      <c r="J70" s="29">
        <f>SUM(J71:J74)</f>
        <v>1242.69114</v>
      </c>
      <c r="K70" s="30">
        <f>SUM(K71:K74)</f>
        <v>2700.88907</v>
      </c>
      <c r="L70" s="29">
        <f>SUM(L71:L74)</f>
        <v>0</v>
      </c>
      <c r="M70" s="29">
        <f>SUM(M71:M74)</f>
        <v>0</v>
      </c>
      <c r="N70" s="15" t="s">
        <v>57</v>
      </c>
      <c r="O70" s="26"/>
      <c r="P70" s="27"/>
    </row>
    <row r="71" spans="1:16" s="2" customFormat="1" ht="18" customHeight="1">
      <c r="A71" s="28"/>
      <c r="B71" s="15" t="s">
        <v>22</v>
      </c>
      <c r="C71" s="42"/>
      <c r="D71" s="29">
        <f aca="true" t="shared" si="54" ref="D71:D74">SUM(E71:M71)</f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30">
        <v>0</v>
      </c>
      <c r="L71" s="29">
        <v>0</v>
      </c>
      <c r="M71" s="29">
        <v>0</v>
      </c>
      <c r="N71" s="15"/>
      <c r="O71" s="26"/>
      <c r="P71" s="27"/>
    </row>
    <row r="72" spans="1:16" s="2" customFormat="1" ht="18" customHeight="1">
      <c r="A72" s="28"/>
      <c r="B72" s="15" t="s">
        <v>23</v>
      </c>
      <c r="C72" s="42"/>
      <c r="D72" s="29">
        <f t="shared" si="54"/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30">
        <v>0</v>
      </c>
      <c r="L72" s="29">
        <v>0</v>
      </c>
      <c r="M72" s="29">
        <v>0</v>
      </c>
      <c r="N72" s="15"/>
      <c r="O72" s="26"/>
      <c r="P72" s="27"/>
    </row>
    <row r="73" spans="1:16" s="2" customFormat="1" ht="18" customHeight="1">
      <c r="A73" s="28"/>
      <c r="B73" s="15" t="s">
        <v>24</v>
      </c>
      <c r="C73" s="42"/>
      <c r="D73" s="29">
        <f t="shared" si="54"/>
        <v>4909.48368</v>
      </c>
      <c r="E73" s="29">
        <v>650</v>
      </c>
      <c r="F73" s="29">
        <v>68.2</v>
      </c>
      <c r="G73" s="29">
        <v>0</v>
      </c>
      <c r="H73" s="29">
        <v>0</v>
      </c>
      <c r="I73" s="29">
        <v>247.70347</v>
      </c>
      <c r="J73" s="29">
        <v>1242.69114</v>
      </c>
      <c r="K73" s="30">
        <v>2700.88907</v>
      </c>
      <c r="L73" s="29">
        <v>0</v>
      </c>
      <c r="M73" s="29">
        <v>0</v>
      </c>
      <c r="N73" s="15"/>
      <c r="O73" s="26"/>
      <c r="P73" s="27"/>
    </row>
    <row r="74" spans="1:16" s="2" customFormat="1" ht="18" customHeight="1">
      <c r="A74" s="28"/>
      <c r="B74" s="15" t="s">
        <v>46</v>
      </c>
      <c r="C74" s="42"/>
      <c r="D74" s="29">
        <f t="shared" si="54"/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30">
        <v>0</v>
      </c>
      <c r="L74" s="29">
        <v>0</v>
      </c>
      <c r="M74" s="29">
        <v>0</v>
      </c>
      <c r="N74" s="15"/>
      <c r="O74" s="26"/>
      <c r="P74" s="27"/>
    </row>
    <row r="75" spans="1:16" s="2" customFormat="1" ht="57" customHeight="1">
      <c r="A75" s="28" t="s">
        <v>58</v>
      </c>
      <c r="B75" s="43" t="s">
        <v>59</v>
      </c>
      <c r="C75" s="44"/>
      <c r="D75" s="45">
        <f>SUM(D76:D79)</f>
        <v>556848.87075</v>
      </c>
      <c r="E75" s="45">
        <f>SUM(E76:E79)</f>
        <v>70407.8</v>
      </c>
      <c r="F75" s="45">
        <f>SUM(F76:F79)</f>
        <v>59454.100000000006</v>
      </c>
      <c r="G75" s="45">
        <f>SUM(G76:G79)</f>
        <v>58407.257970000006</v>
      </c>
      <c r="H75" s="45">
        <f>SUM(H76:H79)</f>
        <v>80112.80021</v>
      </c>
      <c r="I75" s="45">
        <f>SUM(I76:I79)</f>
        <v>94256.52613</v>
      </c>
      <c r="J75" s="45">
        <f>SUM(J76:J79)</f>
        <v>95934.18376</v>
      </c>
      <c r="K75" s="46">
        <f>SUM(K76:K79)</f>
        <v>78274.11049</v>
      </c>
      <c r="L75" s="45">
        <f>SUM(L76:L79)</f>
        <v>12190.53364</v>
      </c>
      <c r="M75" s="45">
        <f>SUM(M76:M79)</f>
        <v>7811.55855</v>
      </c>
      <c r="N75" s="47"/>
      <c r="O75" s="26"/>
      <c r="P75" s="27"/>
    </row>
    <row r="76" spans="1:16" s="2" customFormat="1" ht="20.25" customHeight="1">
      <c r="A76" s="28"/>
      <c r="B76" s="15" t="s">
        <v>22</v>
      </c>
      <c r="C76" s="18"/>
      <c r="D76" s="29">
        <f aca="true" t="shared" si="55" ref="D76:D77">SUM(D81+D101+D106)</f>
        <v>125451.90773</v>
      </c>
      <c r="E76" s="29">
        <f aca="true" t="shared" si="56" ref="E76:E79">SUM(E81+E101+E106)</f>
        <v>0</v>
      </c>
      <c r="F76" s="29">
        <f aca="true" t="shared" si="57" ref="F76:F79">SUM(F81+F101+F106)</f>
        <v>0</v>
      </c>
      <c r="G76" s="29">
        <f aca="true" t="shared" si="58" ref="G76:G79">SUM(G81+G101+G106)</f>
        <v>0</v>
      </c>
      <c r="H76" s="29">
        <f aca="true" t="shared" si="59" ref="H76:H77">SUM(H81+H101+H106)</f>
        <v>0</v>
      </c>
      <c r="I76" s="29">
        <f aca="true" t="shared" si="60" ref="I76:I79">SUM(I81+I101+I106)</f>
        <v>0</v>
      </c>
      <c r="J76" s="29">
        <f aca="true" t="shared" si="61" ref="J76:J79">SUM(J81+J101+J106)</f>
        <v>56949.954</v>
      </c>
      <c r="K76" s="30">
        <f aca="true" t="shared" si="62" ref="K76:K79">SUM(K81+K101+K106)</f>
        <v>60675.95373</v>
      </c>
      <c r="L76" s="29">
        <f aca="true" t="shared" si="63" ref="L76:L79">SUM(L81+L101+L106)</f>
        <v>4100</v>
      </c>
      <c r="M76" s="29">
        <f aca="true" t="shared" si="64" ref="M76:M79">SUM(M81+M101+M106)</f>
        <v>3726</v>
      </c>
      <c r="N76" s="15"/>
      <c r="O76" s="26"/>
      <c r="P76" s="27"/>
    </row>
    <row r="77" spans="1:16" s="2" customFormat="1" ht="20.25" customHeight="1">
      <c r="A77" s="28"/>
      <c r="B77" s="15" t="s">
        <v>23</v>
      </c>
      <c r="C77" s="18"/>
      <c r="D77" s="29">
        <f t="shared" si="55"/>
        <v>15924.3</v>
      </c>
      <c r="E77" s="29">
        <f t="shared" si="56"/>
        <v>0</v>
      </c>
      <c r="F77" s="29">
        <f t="shared" si="57"/>
        <v>0</v>
      </c>
      <c r="G77" s="29">
        <f t="shared" si="58"/>
        <v>0</v>
      </c>
      <c r="H77" s="29">
        <f t="shared" si="59"/>
        <v>9551</v>
      </c>
      <c r="I77" s="29">
        <f t="shared" si="60"/>
        <v>0</v>
      </c>
      <c r="J77" s="29">
        <f t="shared" si="61"/>
        <v>6373.299999999999</v>
      </c>
      <c r="K77" s="30">
        <f t="shared" si="62"/>
        <v>0</v>
      </c>
      <c r="L77" s="29">
        <f t="shared" si="63"/>
        <v>0</v>
      </c>
      <c r="M77" s="29">
        <f t="shared" si="64"/>
        <v>0</v>
      </c>
      <c r="N77" s="15"/>
      <c r="O77" s="26"/>
      <c r="P77" s="27"/>
    </row>
    <row r="78" spans="1:16" s="2" customFormat="1" ht="20.25" customHeight="1">
      <c r="A78" s="28"/>
      <c r="B78" s="15" t="s">
        <v>24</v>
      </c>
      <c r="C78" s="18"/>
      <c r="D78" s="29">
        <f>D83+D103+D108</f>
        <v>415472.66302</v>
      </c>
      <c r="E78" s="29">
        <f t="shared" si="56"/>
        <v>70407.8</v>
      </c>
      <c r="F78" s="29">
        <f t="shared" si="57"/>
        <v>59454.100000000006</v>
      </c>
      <c r="G78" s="29">
        <f t="shared" si="58"/>
        <v>58407.257970000006</v>
      </c>
      <c r="H78" s="29">
        <f>H83+H103+H108</f>
        <v>70561.80021</v>
      </c>
      <c r="I78" s="29">
        <f t="shared" si="60"/>
        <v>94256.52613</v>
      </c>
      <c r="J78" s="29">
        <f t="shared" si="61"/>
        <v>32610.92976</v>
      </c>
      <c r="K78" s="30">
        <f t="shared" si="62"/>
        <v>17598.15676</v>
      </c>
      <c r="L78" s="29">
        <f t="shared" si="63"/>
        <v>8090.53364</v>
      </c>
      <c r="M78" s="29">
        <f t="shared" si="64"/>
        <v>4085.55855</v>
      </c>
      <c r="N78" s="15"/>
      <c r="O78" s="26"/>
      <c r="P78" s="27"/>
    </row>
    <row r="79" spans="1:16" s="2" customFormat="1" ht="20.25" customHeight="1">
      <c r="A79" s="28"/>
      <c r="B79" s="15" t="s">
        <v>25</v>
      </c>
      <c r="C79" s="18"/>
      <c r="D79" s="29">
        <f>SUM(D84+D104+D109)</f>
        <v>0</v>
      </c>
      <c r="E79" s="29">
        <f t="shared" si="56"/>
        <v>0</v>
      </c>
      <c r="F79" s="29">
        <f t="shared" si="57"/>
        <v>0</v>
      </c>
      <c r="G79" s="29">
        <f t="shared" si="58"/>
        <v>0</v>
      </c>
      <c r="H79" s="29">
        <f>SUM(H84+H104+H109)</f>
        <v>0</v>
      </c>
      <c r="I79" s="29">
        <f t="shared" si="60"/>
        <v>0</v>
      </c>
      <c r="J79" s="29">
        <f t="shared" si="61"/>
        <v>0</v>
      </c>
      <c r="K79" s="30">
        <f t="shared" si="62"/>
        <v>0</v>
      </c>
      <c r="L79" s="29">
        <f t="shared" si="63"/>
        <v>0</v>
      </c>
      <c r="M79" s="29">
        <f t="shared" si="64"/>
        <v>0</v>
      </c>
      <c r="N79" s="15"/>
      <c r="O79" s="26"/>
      <c r="P79" s="27"/>
    </row>
    <row r="80" spans="1:16" s="2" customFormat="1" ht="56.25" customHeight="1">
      <c r="A80" s="28" t="s">
        <v>60</v>
      </c>
      <c r="B80" s="32" t="s">
        <v>61</v>
      </c>
      <c r="C80" s="18"/>
      <c r="D80" s="29">
        <f>SUM(D81:D84)</f>
        <v>368455.15794</v>
      </c>
      <c r="E80" s="29">
        <f>SUM(E81:E84)</f>
        <v>29523.3</v>
      </c>
      <c r="F80" s="29">
        <f>SUM(F81:F84)</f>
        <v>37390.3</v>
      </c>
      <c r="G80" s="29">
        <f>SUM(G81:G84)</f>
        <v>43774.28981</v>
      </c>
      <c r="H80" s="29">
        <f>SUM(H81:H84)</f>
        <v>50410.270730000004</v>
      </c>
      <c r="I80" s="29">
        <f>SUM(I81:I84)</f>
        <v>62358.49565</v>
      </c>
      <c r="J80" s="29">
        <f>SUM(J81:J84)</f>
        <v>65850.954</v>
      </c>
      <c r="K80" s="30">
        <f>SUM(K81:K84)</f>
        <v>71321.54775</v>
      </c>
      <c r="L80" s="29">
        <f>SUM(L81:L84)</f>
        <v>4100</v>
      </c>
      <c r="M80" s="29">
        <f>SUM(M81:M84)</f>
        <v>3726</v>
      </c>
      <c r="N80" s="15"/>
      <c r="O80" s="26"/>
      <c r="P80" s="27"/>
    </row>
    <row r="81" spans="1:17" s="2" customFormat="1" ht="20.25" customHeight="1">
      <c r="A81" s="28"/>
      <c r="B81" s="15" t="s">
        <v>22</v>
      </c>
      <c r="C81" s="18"/>
      <c r="D81" s="29">
        <f>D86+D91+D96</f>
        <v>125451.90773</v>
      </c>
      <c r="E81" s="29">
        <f aca="true" t="shared" si="65" ref="E81:E82">SUM(E91)</f>
        <v>0</v>
      </c>
      <c r="F81" s="29">
        <f aca="true" t="shared" si="66" ref="F81:F82">SUM(F91)</f>
        <v>0</v>
      </c>
      <c r="G81" s="29">
        <f aca="true" t="shared" si="67" ref="G81:G82">SUM(G91)</f>
        <v>0</v>
      </c>
      <c r="H81" s="29">
        <f aca="true" t="shared" si="68" ref="H81:H82">SUM(H91)</f>
        <v>0</v>
      </c>
      <c r="I81" s="29">
        <f aca="true" t="shared" si="69" ref="I81:I82">SUM(I91)</f>
        <v>0</v>
      </c>
      <c r="J81" s="31">
        <f>J86+J91+J96</f>
        <v>56949.954</v>
      </c>
      <c r="K81" s="30">
        <f>K86+K91+K96</f>
        <v>60675.95373</v>
      </c>
      <c r="L81" s="29">
        <f>L86+L91+L96</f>
        <v>4100</v>
      </c>
      <c r="M81" s="29">
        <f>M86+M91+M96</f>
        <v>3726</v>
      </c>
      <c r="N81" s="15"/>
      <c r="O81" s="26"/>
      <c r="P81" s="27"/>
      <c r="Q81" s="2" t="s">
        <v>62</v>
      </c>
    </row>
    <row r="82" spans="1:16" s="2" customFormat="1" ht="20.25" customHeight="1">
      <c r="A82" s="28"/>
      <c r="B82" s="15" t="s">
        <v>23</v>
      </c>
      <c r="C82" s="18"/>
      <c r="D82" s="29">
        <f>SUM(D92)</f>
        <v>0</v>
      </c>
      <c r="E82" s="29">
        <f t="shared" si="65"/>
        <v>0</v>
      </c>
      <c r="F82" s="29">
        <f t="shared" si="66"/>
        <v>0</v>
      </c>
      <c r="G82" s="29">
        <f t="shared" si="67"/>
        <v>0</v>
      </c>
      <c r="H82" s="29">
        <f t="shared" si="68"/>
        <v>0</v>
      </c>
      <c r="I82" s="29">
        <f t="shared" si="69"/>
        <v>0</v>
      </c>
      <c r="J82" s="29">
        <f>SUM(J92)</f>
        <v>0</v>
      </c>
      <c r="K82" s="30">
        <f>SUM(K92)</f>
        <v>0</v>
      </c>
      <c r="L82" s="29">
        <f>SUM(L92)</f>
        <v>0</v>
      </c>
      <c r="M82" s="29">
        <f>SUM(M92)</f>
        <v>0</v>
      </c>
      <c r="N82" s="15"/>
      <c r="O82" s="26"/>
      <c r="P82" s="27"/>
    </row>
    <row r="83" spans="1:16" s="2" customFormat="1" ht="20.25" customHeight="1">
      <c r="A83" s="28"/>
      <c r="B83" s="15" t="s">
        <v>24</v>
      </c>
      <c r="C83" s="18"/>
      <c r="D83" s="29">
        <f>D88+D93+D98</f>
        <v>243003.25021</v>
      </c>
      <c r="E83" s="29">
        <f>SUM(E88+E93)</f>
        <v>29523.3</v>
      </c>
      <c r="F83" s="29">
        <f>SUM(F88+F93)</f>
        <v>37390.3</v>
      </c>
      <c r="G83" s="29">
        <f>SUM(G88+G93)</f>
        <v>43774.28981</v>
      </c>
      <c r="H83" s="29">
        <f>SUM(H88+H93+H98)</f>
        <v>50410.270730000004</v>
      </c>
      <c r="I83" s="29">
        <f>SUM(I88+I93)</f>
        <v>62358.49565</v>
      </c>
      <c r="J83" s="29">
        <f>SUM(J88+J93)</f>
        <v>8901</v>
      </c>
      <c r="K83" s="30">
        <f>SUM(K88+K93)</f>
        <v>10645.59402</v>
      </c>
      <c r="L83" s="29">
        <f>SUM(L88+L93)</f>
        <v>0</v>
      </c>
      <c r="M83" s="29">
        <f>SUM(M88+M93)</f>
        <v>0</v>
      </c>
      <c r="N83" s="15"/>
      <c r="O83" s="26"/>
      <c r="P83" s="27"/>
    </row>
    <row r="84" spans="1:16" s="2" customFormat="1" ht="20.25" customHeight="1">
      <c r="A84" s="28"/>
      <c r="B84" s="15" t="s">
        <v>25</v>
      </c>
      <c r="C84" s="18"/>
      <c r="D84" s="29">
        <f>SUM(D94)</f>
        <v>0</v>
      </c>
      <c r="E84" s="29">
        <f>SUM(E94)</f>
        <v>0</v>
      </c>
      <c r="F84" s="29">
        <f>SUM(F94)</f>
        <v>0</v>
      </c>
      <c r="G84" s="29">
        <f>SUM(G94)</f>
        <v>0</v>
      </c>
      <c r="H84" s="29">
        <f>SUM(H94)</f>
        <v>0</v>
      </c>
      <c r="I84" s="29">
        <f>SUM(I94)</f>
        <v>0</v>
      </c>
      <c r="J84" s="29">
        <f>SUM(J94)</f>
        <v>0</v>
      </c>
      <c r="K84" s="30">
        <f>SUM(K94)</f>
        <v>0</v>
      </c>
      <c r="L84" s="29">
        <f>SUM(L94)</f>
        <v>0</v>
      </c>
      <c r="M84" s="29">
        <f>SUM(M94)</f>
        <v>0</v>
      </c>
      <c r="N84" s="15"/>
      <c r="O84" s="26"/>
      <c r="P84" s="27"/>
    </row>
    <row r="85" spans="1:16" s="2" customFormat="1" ht="64.5" customHeight="1">
      <c r="A85" s="28" t="s">
        <v>63</v>
      </c>
      <c r="B85" s="48" t="s">
        <v>64</v>
      </c>
      <c r="C85" s="15" t="s">
        <v>65</v>
      </c>
      <c r="D85" s="29">
        <f>SUM(D86:D89)</f>
        <v>367182.84094</v>
      </c>
      <c r="E85" s="29">
        <f>SUM(E86:E89)</f>
        <v>29150.3</v>
      </c>
      <c r="F85" s="29">
        <f>SUM(F86:F89)</f>
        <v>37390.3</v>
      </c>
      <c r="G85" s="29">
        <f>SUM(G86:G89)</f>
        <v>43774.28981</v>
      </c>
      <c r="H85" s="29">
        <f>SUM(H86:H89)</f>
        <v>49510.95373</v>
      </c>
      <c r="I85" s="29">
        <f>SUM(I86:I89)</f>
        <v>62358.49565</v>
      </c>
      <c r="J85" s="29">
        <f>SUM(J86:J89)</f>
        <v>65850.954</v>
      </c>
      <c r="K85" s="30">
        <f>SUM(K86:K89)</f>
        <v>71321.54775</v>
      </c>
      <c r="L85" s="29">
        <f>SUM(L86:L89)</f>
        <v>4100</v>
      </c>
      <c r="M85" s="29">
        <f>SUM(M86:M89)</f>
        <v>3726</v>
      </c>
      <c r="N85" s="15" t="s">
        <v>66</v>
      </c>
      <c r="O85" s="26"/>
      <c r="P85" s="27"/>
    </row>
    <row r="86" spans="1:16" s="2" customFormat="1" ht="20.25" customHeight="1">
      <c r="A86" s="28"/>
      <c r="B86" s="15" t="s">
        <v>22</v>
      </c>
      <c r="C86" s="18"/>
      <c r="D86" s="49">
        <f aca="true" t="shared" si="70" ref="D86:D89">SUM(E86:M86)</f>
        <v>125451.90773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56949.954</v>
      </c>
      <c r="K86" s="30">
        <v>60675.95373</v>
      </c>
      <c r="L86" s="29">
        <v>4100</v>
      </c>
      <c r="M86" s="29">
        <v>3726</v>
      </c>
      <c r="N86" s="15"/>
      <c r="O86" s="26"/>
      <c r="P86" s="27"/>
    </row>
    <row r="87" spans="1:16" s="2" customFormat="1" ht="20.25" customHeight="1">
      <c r="A87" s="28"/>
      <c r="B87" s="15" t="s">
        <v>23</v>
      </c>
      <c r="C87" s="18"/>
      <c r="D87" s="49">
        <f t="shared" si="70"/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30">
        <v>0</v>
      </c>
      <c r="L87" s="29">
        <v>0</v>
      </c>
      <c r="M87" s="29">
        <v>0</v>
      </c>
      <c r="N87" s="15"/>
      <c r="O87" s="26" t="s">
        <v>62</v>
      </c>
      <c r="P87" s="27"/>
    </row>
    <row r="88" spans="1:16" s="2" customFormat="1" ht="20.25" customHeight="1">
      <c r="A88" s="28"/>
      <c r="B88" s="15" t="s">
        <v>24</v>
      </c>
      <c r="C88" s="18"/>
      <c r="D88" s="49">
        <f t="shared" si="70"/>
        <v>241730.93321</v>
      </c>
      <c r="E88" s="29">
        <v>29150.3</v>
      </c>
      <c r="F88" s="29">
        <v>37390.3</v>
      </c>
      <c r="G88" s="29">
        <v>43774.28981</v>
      </c>
      <c r="H88" s="29">
        <v>49510.95373</v>
      </c>
      <c r="I88" s="29">
        <v>62358.49565</v>
      </c>
      <c r="J88" s="29">
        <f>8901</f>
        <v>8901</v>
      </c>
      <c r="K88" s="30">
        <v>10645.59402</v>
      </c>
      <c r="L88" s="29">
        <v>0</v>
      </c>
      <c r="M88" s="29">
        <v>0</v>
      </c>
      <c r="N88" s="15"/>
      <c r="O88" s="26"/>
      <c r="P88" s="27"/>
    </row>
    <row r="89" spans="1:16" s="2" customFormat="1" ht="20.25" customHeight="1">
      <c r="A89" s="28"/>
      <c r="B89" s="15" t="s">
        <v>25</v>
      </c>
      <c r="C89" s="18"/>
      <c r="D89" s="49">
        <f t="shared" si="70"/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30">
        <v>0</v>
      </c>
      <c r="L89" s="29">
        <v>0</v>
      </c>
      <c r="M89" s="29">
        <v>0</v>
      </c>
      <c r="N89" s="15"/>
      <c r="O89" s="26"/>
      <c r="P89" s="27"/>
    </row>
    <row r="90" spans="1:16" s="2" customFormat="1" ht="66.75" customHeight="1">
      <c r="A90" s="28" t="s">
        <v>67</v>
      </c>
      <c r="B90" s="32" t="s">
        <v>68</v>
      </c>
      <c r="C90" s="15" t="s">
        <v>65</v>
      </c>
      <c r="D90" s="29">
        <f>SUM(D91:D94)</f>
        <v>373</v>
      </c>
      <c r="E90" s="29">
        <f>SUM(E91:E94)</f>
        <v>373</v>
      </c>
      <c r="F90" s="29">
        <f>SUM(F91:F94)</f>
        <v>0</v>
      </c>
      <c r="G90" s="29">
        <v>0</v>
      </c>
      <c r="H90" s="29">
        <f>SUM(H91:H94)</f>
        <v>0</v>
      </c>
      <c r="I90" s="29">
        <f>SUM(I91:I94)</f>
        <v>0</v>
      </c>
      <c r="J90" s="29">
        <f>SUM(J91:J94)</f>
        <v>0</v>
      </c>
      <c r="K90" s="30">
        <f>SUM(K91:K94)</f>
        <v>0</v>
      </c>
      <c r="L90" s="29">
        <f>SUM(L91:L94)</f>
        <v>0</v>
      </c>
      <c r="M90" s="29">
        <f>SUM(M91:M94)</f>
        <v>0</v>
      </c>
      <c r="N90" s="15"/>
      <c r="O90" s="26"/>
      <c r="P90" s="27"/>
    </row>
    <row r="91" spans="1:16" s="2" customFormat="1" ht="20.25" customHeight="1">
      <c r="A91" s="28"/>
      <c r="B91" s="15" t="s">
        <v>22</v>
      </c>
      <c r="C91" s="18"/>
      <c r="D91" s="29">
        <f aca="true" t="shared" si="71" ref="D91:D94">SUM(E91:M91)</f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30">
        <v>0</v>
      </c>
      <c r="L91" s="29">
        <v>0</v>
      </c>
      <c r="M91" s="29">
        <v>0</v>
      </c>
      <c r="N91" s="15"/>
      <c r="O91" s="26"/>
      <c r="P91" s="27"/>
    </row>
    <row r="92" spans="1:16" s="2" customFormat="1" ht="20.25" customHeight="1">
      <c r="A92" s="28"/>
      <c r="B92" s="15" t="s">
        <v>23</v>
      </c>
      <c r="C92" s="18"/>
      <c r="D92" s="29">
        <f t="shared" si="71"/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30">
        <v>0</v>
      </c>
      <c r="L92" s="29">
        <v>0</v>
      </c>
      <c r="M92" s="29">
        <v>0</v>
      </c>
      <c r="N92" s="15"/>
      <c r="O92" s="26"/>
      <c r="P92" s="27"/>
    </row>
    <row r="93" spans="1:16" s="2" customFormat="1" ht="20.25" customHeight="1">
      <c r="A93" s="28"/>
      <c r="B93" s="15" t="s">
        <v>24</v>
      </c>
      <c r="C93" s="18"/>
      <c r="D93" s="29">
        <f t="shared" si="71"/>
        <v>373</v>
      </c>
      <c r="E93" s="29">
        <v>373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30">
        <v>0</v>
      </c>
      <c r="L93" s="29">
        <v>0</v>
      </c>
      <c r="M93" s="29">
        <v>0</v>
      </c>
      <c r="N93" s="15"/>
      <c r="O93" s="26"/>
      <c r="P93" s="27"/>
    </row>
    <row r="94" spans="1:16" s="2" customFormat="1" ht="20.25" customHeight="1">
      <c r="A94" s="28"/>
      <c r="B94" s="15" t="s">
        <v>25</v>
      </c>
      <c r="C94" s="18"/>
      <c r="D94" s="29">
        <f t="shared" si="71"/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30">
        <v>0</v>
      </c>
      <c r="L94" s="29">
        <v>0</v>
      </c>
      <c r="M94" s="29">
        <v>0</v>
      </c>
      <c r="N94" s="15"/>
      <c r="O94" s="26"/>
      <c r="P94" s="27"/>
    </row>
    <row r="95" spans="1:16" s="2" customFormat="1" ht="63.75" customHeight="1">
      <c r="A95" s="50" t="s">
        <v>69</v>
      </c>
      <c r="B95" s="15" t="s">
        <v>70</v>
      </c>
      <c r="C95" s="15" t="s">
        <v>65</v>
      </c>
      <c r="D95" s="29">
        <f>D96+D97+D98+D99</f>
        <v>899.317</v>
      </c>
      <c r="E95" s="29">
        <f>E96+E97+E98+E99</f>
        <v>0</v>
      </c>
      <c r="F95" s="29">
        <f>F96+F97+F98+F99</f>
        <v>0</v>
      </c>
      <c r="G95" s="29">
        <f>G96+G97+G98+G99</f>
        <v>0</v>
      </c>
      <c r="H95" s="29">
        <f>H96+H97+H98+H99</f>
        <v>899.317</v>
      </c>
      <c r="I95" s="29">
        <f>I96+I97+I98+I99</f>
        <v>0</v>
      </c>
      <c r="J95" s="29">
        <f>J96+J97+J98+J99</f>
        <v>0</v>
      </c>
      <c r="K95" s="30">
        <f>K96+K97+K98+K99</f>
        <v>0</v>
      </c>
      <c r="L95" s="29">
        <f>L96+L97+L98+L99</f>
        <v>0</v>
      </c>
      <c r="M95" s="29">
        <f>M96+M97+M98+M99</f>
        <v>0</v>
      </c>
      <c r="N95" s="15"/>
      <c r="O95" s="26"/>
      <c r="P95" s="27"/>
    </row>
    <row r="96" spans="1:16" s="2" customFormat="1" ht="20.25" customHeight="1">
      <c r="A96" s="28"/>
      <c r="B96" s="15" t="s">
        <v>22</v>
      </c>
      <c r="C96" s="18"/>
      <c r="D96" s="29">
        <f aca="true" t="shared" si="72" ref="D96:D99">SUM(E96:M96)</f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30">
        <v>0</v>
      </c>
      <c r="L96" s="29">
        <v>0</v>
      </c>
      <c r="M96" s="29">
        <v>0</v>
      </c>
      <c r="N96" s="15"/>
      <c r="O96" s="26"/>
      <c r="P96" s="27"/>
    </row>
    <row r="97" spans="1:16" s="2" customFormat="1" ht="20.25" customHeight="1">
      <c r="A97" s="28"/>
      <c r="B97" s="15" t="s">
        <v>23</v>
      </c>
      <c r="C97" s="18"/>
      <c r="D97" s="29">
        <f t="shared" si="72"/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30">
        <v>0</v>
      </c>
      <c r="L97" s="29">
        <v>0</v>
      </c>
      <c r="M97" s="29">
        <v>0</v>
      </c>
      <c r="N97" s="15"/>
      <c r="O97" s="26"/>
      <c r="P97" s="27"/>
    </row>
    <row r="98" spans="1:16" s="2" customFormat="1" ht="20.25" customHeight="1">
      <c r="A98" s="28"/>
      <c r="B98" s="15" t="s">
        <v>24</v>
      </c>
      <c r="C98" s="18"/>
      <c r="D98" s="29">
        <f t="shared" si="72"/>
        <v>899.317</v>
      </c>
      <c r="E98" s="29">
        <v>0</v>
      </c>
      <c r="F98" s="29">
        <v>0</v>
      </c>
      <c r="G98" s="29">
        <v>0</v>
      </c>
      <c r="H98" s="29">
        <v>899.317</v>
      </c>
      <c r="I98" s="29">
        <v>0</v>
      </c>
      <c r="J98" s="29">
        <v>0</v>
      </c>
      <c r="K98" s="30">
        <v>0</v>
      </c>
      <c r="L98" s="29">
        <v>0</v>
      </c>
      <c r="M98" s="29">
        <v>0</v>
      </c>
      <c r="N98" s="15"/>
      <c r="O98" s="26"/>
      <c r="P98" s="27"/>
    </row>
    <row r="99" spans="1:16" s="2" customFormat="1" ht="20.25" customHeight="1">
      <c r="A99" s="28"/>
      <c r="B99" s="15" t="s">
        <v>25</v>
      </c>
      <c r="C99" s="18"/>
      <c r="D99" s="29">
        <f t="shared" si="72"/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30">
        <v>0</v>
      </c>
      <c r="L99" s="29">
        <v>0</v>
      </c>
      <c r="M99" s="29">
        <v>0</v>
      </c>
      <c r="N99" s="15"/>
      <c r="O99" s="26"/>
      <c r="P99" s="27"/>
    </row>
    <row r="100" spans="1:16" s="2" customFormat="1" ht="66.75" customHeight="1">
      <c r="A100" s="28" t="s">
        <v>71</v>
      </c>
      <c r="B100" s="32" t="s">
        <v>38</v>
      </c>
      <c r="C100" s="18"/>
      <c r="D100" s="29">
        <f>SUM(D101+D102+D103+D104)</f>
        <v>0</v>
      </c>
      <c r="E100" s="29">
        <f>SUM(E101+E102+E103+E104)</f>
        <v>0</v>
      </c>
      <c r="F100" s="29">
        <f>SUM(F101+F102+F103+F104)</f>
        <v>0</v>
      </c>
      <c r="G100" s="29">
        <f>SUM(G101+G102+G103+G104)</f>
        <v>0</v>
      </c>
      <c r="H100" s="29">
        <f>SUM(H101+H102+H103+H104)</f>
        <v>0</v>
      </c>
      <c r="I100" s="29">
        <f>SUM(I101+I102+I103+I104)</f>
        <v>0</v>
      </c>
      <c r="J100" s="29">
        <f>SUM(J101+J102+J103+J104)</f>
        <v>0</v>
      </c>
      <c r="K100" s="30">
        <f>SUM(K101+K102+K103+K104)</f>
        <v>0</v>
      </c>
      <c r="L100" s="29">
        <f>SUM(L101+L102+L103+L104)</f>
        <v>0</v>
      </c>
      <c r="M100" s="29">
        <f>SUM(M101+M102+M103+M104)</f>
        <v>0</v>
      </c>
      <c r="N100" s="15"/>
      <c r="O100" s="26"/>
      <c r="P100" s="27"/>
    </row>
    <row r="101" spans="1:16" s="2" customFormat="1" ht="20.25" customHeight="1">
      <c r="A101" s="28"/>
      <c r="B101" s="15" t="s">
        <v>22</v>
      </c>
      <c r="C101" s="18"/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30">
        <v>0</v>
      </c>
      <c r="L101" s="29">
        <v>0</v>
      </c>
      <c r="M101" s="29">
        <v>0</v>
      </c>
      <c r="N101" s="15"/>
      <c r="O101" s="26"/>
      <c r="P101" s="27"/>
    </row>
    <row r="102" spans="1:16" s="2" customFormat="1" ht="20.25" customHeight="1">
      <c r="A102" s="28"/>
      <c r="B102" s="15" t="s">
        <v>23</v>
      </c>
      <c r="C102" s="18"/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30">
        <v>0</v>
      </c>
      <c r="L102" s="29">
        <v>0</v>
      </c>
      <c r="M102" s="29">
        <v>0</v>
      </c>
      <c r="N102" s="15"/>
      <c r="O102" s="26"/>
      <c r="P102" s="27"/>
    </row>
    <row r="103" spans="1:16" s="2" customFormat="1" ht="20.25" customHeight="1">
      <c r="A103" s="28"/>
      <c r="B103" s="15" t="s">
        <v>24</v>
      </c>
      <c r="C103" s="18"/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30">
        <v>0</v>
      </c>
      <c r="L103" s="29">
        <v>0</v>
      </c>
      <c r="M103" s="29">
        <v>0</v>
      </c>
      <c r="N103" s="15"/>
      <c r="O103" s="26"/>
      <c r="P103" s="27"/>
    </row>
    <row r="104" spans="1:16" s="2" customFormat="1" ht="20.25" customHeight="1">
      <c r="A104" s="28"/>
      <c r="B104" s="15" t="s">
        <v>25</v>
      </c>
      <c r="C104" s="18"/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30">
        <v>0</v>
      </c>
      <c r="L104" s="29">
        <v>0</v>
      </c>
      <c r="M104" s="29">
        <v>0</v>
      </c>
      <c r="N104" s="15"/>
      <c r="O104" s="26"/>
      <c r="P104" s="27"/>
    </row>
    <row r="105" spans="1:16" s="2" customFormat="1" ht="38.25" customHeight="1">
      <c r="A105" s="28" t="s">
        <v>72</v>
      </c>
      <c r="B105" s="32" t="s">
        <v>73</v>
      </c>
      <c r="C105" s="18"/>
      <c r="D105" s="29">
        <f>SUM(D106:D109)</f>
        <v>188393.71280999997</v>
      </c>
      <c r="E105" s="29">
        <f>SUM(E106+E107+E108+E109)</f>
        <v>40884.5</v>
      </c>
      <c r="F105" s="29">
        <f>SUM(F106+F107+F108+F109)</f>
        <v>22063.800000000003</v>
      </c>
      <c r="G105" s="29">
        <f>SUM(G106+G107+G108+G109)</f>
        <v>14632.96816</v>
      </c>
      <c r="H105" s="29">
        <f>SUM(H106+H107+H108+H109)</f>
        <v>29702.52948</v>
      </c>
      <c r="I105" s="29">
        <f>SUM(I106+I107+I108+I109)</f>
        <v>31898.03048</v>
      </c>
      <c r="J105" s="29">
        <f>SUM(J106+J107+J108+J109)</f>
        <v>30083.22976</v>
      </c>
      <c r="K105" s="30">
        <f>SUM(K106+K107+K108+K109)</f>
        <v>6952.562740000001</v>
      </c>
      <c r="L105" s="29">
        <f>SUM(L106+L107+L108+L109)</f>
        <v>8090.53364</v>
      </c>
      <c r="M105" s="29">
        <f>SUM(M106+M107+M108+M109)</f>
        <v>4085.55855</v>
      </c>
      <c r="N105" s="15"/>
      <c r="O105" s="26"/>
      <c r="P105" s="27"/>
    </row>
    <row r="106" spans="1:16" s="2" customFormat="1" ht="20.25" customHeight="1">
      <c r="A106" s="28"/>
      <c r="B106" s="15" t="s">
        <v>22</v>
      </c>
      <c r="C106" s="18"/>
      <c r="D106" s="29">
        <f>D113+D120+D146</f>
        <v>0</v>
      </c>
      <c r="E106" s="29">
        <f aca="true" t="shared" si="73" ref="E106:E108">SUM(E113+E120+E146)</f>
        <v>0</v>
      </c>
      <c r="F106" s="29">
        <f aca="true" t="shared" si="74" ref="F106:F108">SUM(F113+F120+F146)</f>
        <v>0</v>
      </c>
      <c r="G106" s="29">
        <f aca="true" t="shared" si="75" ref="G106:G108">SUM(G113+G120+G146)</f>
        <v>0</v>
      </c>
      <c r="H106" s="29">
        <f aca="true" t="shared" si="76" ref="H106:H107">SUM(H113+H120+H146)</f>
        <v>0</v>
      </c>
      <c r="I106" s="29">
        <f aca="true" t="shared" si="77" ref="I106:I108">SUM(I113+I120+I146)</f>
        <v>0</v>
      </c>
      <c r="J106" s="29">
        <f>SUM(J113+J120+J146)</f>
        <v>0</v>
      </c>
      <c r="K106" s="30">
        <f aca="true" t="shared" si="78" ref="K106:K107">SUM(K113+K120+K146)</f>
        <v>0</v>
      </c>
      <c r="L106" s="29">
        <f aca="true" t="shared" si="79" ref="L106:L107">SUM(L113+L120+L146)</f>
        <v>0</v>
      </c>
      <c r="M106" s="29">
        <f aca="true" t="shared" si="80" ref="M106:M107">SUM(M113+M120+M146)</f>
        <v>0</v>
      </c>
      <c r="N106" s="15"/>
      <c r="O106" s="26"/>
      <c r="P106" s="27"/>
    </row>
    <row r="107" spans="1:16" s="2" customFormat="1" ht="20.25" customHeight="1">
      <c r="A107" s="28"/>
      <c r="B107" s="15" t="s">
        <v>23</v>
      </c>
      <c r="C107" s="18"/>
      <c r="D107" s="29">
        <f>D114+D121+D147+D142</f>
        <v>15924.3</v>
      </c>
      <c r="E107" s="29">
        <f t="shared" si="73"/>
        <v>0</v>
      </c>
      <c r="F107" s="29">
        <f t="shared" si="74"/>
        <v>0</v>
      </c>
      <c r="G107" s="29">
        <f t="shared" si="75"/>
        <v>0</v>
      </c>
      <c r="H107" s="29">
        <f t="shared" si="76"/>
        <v>9551</v>
      </c>
      <c r="I107" s="29">
        <f t="shared" si="77"/>
        <v>0</v>
      </c>
      <c r="J107" s="29">
        <f aca="true" t="shared" si="81" ref="J107:J108">SUM(J114+J121+J147+J142)</f>
        <v>6373.299999999999</v>
      </c>
      <c r="K107" s="30">
        <f t="shared" si="78"/>
        <v>0</v>
      </c>
      <c r="L107" s="29">
        <f t="shared" si="79"/>
        <v>0</v>
      </c>
      <c r="M107" s="29">
        <f t="shared" si="80"/>
        <v>0</v>
      </c>
      <c r="N107" s="15"/>
      <c r="O107" s="26"/>
      <c r="P107" s="27"/>
    </row>
    <row r="108" spans="1:16" s="2" customFormat="1" ht="20.25" customHeight="1">
      <c r="A108" s="28"/>
      <c r="B108" s="15" t="s">
        <v>24</v>
      </c>
      <c r="C108" s="18"/>
      <c r="D108" s="29">
        <f>D115+D122+D127+D132+D148+D143+D137</f>
        <v>172469.41280999998</v>
      </c>
      <c r="E108" s="29">
        <f t="shared" si="73"/>
        <v>40884.5</v>
      </c>
      <c r="F108" s="29">
        <f t="shared" si="74"/>
        <v>22063.800000000003</v>
      </c>
      <c r="G108" s="29">
        <f t="shared" si="75"/>
        <v>14632.96816</v>
      </c>
      <c r="H108" s="29">
        <f>H115+H122+H127+H132+H148</f>
        <v>20151.52948</v>
      </c>
      <c r="I108" s="29">
        <f t="shared" si="77"/>
        <v>31898.03048</v>
      </c>
      <c r="J108" s="29">
        <f t="shared" si="81"/>
        <v>23709.92976</v>
      </c>
      <c r="K108" s="30">
        <f>SUM(K115+K122+K148+K143)</f>
        <v>6952.562740000001</v>
      </c>
      <c r="L108" s="29">
        <f>SUM(L115+L122+L148+L137)</f>
        <v>8090.53364</v>
      </c>
      <c r="M108" s="29">
        <f>SUM(M115+M122+M148+M137)</f>
        <v>4085.55855</v>
      </c>
      <c r="N108" s="15"/>
      <c r="O108" s="26"/>
      <c r="P108" s="27"/>
    </row>
    <row r="109" spans="1:16" s="2" customFormat="1" ht="20.25" customHeight="1">
      <c r="A109" s="28"/>
      <c r="B109" s="15" t="s">
        <v>25</v>
      </c>
      <c r="C109" s="18"/>
      <c r="D109" s="29">
        <f>D116+D123+D149</f>
        <v>0</v>
      </c>
      <c r="E109" s="29">
        <f>SUM(E116++E123+E149)</f>
        <v>0</v>
      </c>
      <c r="F109" s="29">
        <f>SUM(F116++F123+F149)</f>
        <v>0</v>
      </c>
      <c r="G109" s="29">
        <f>SUM(G116++G123+G149)</f>
        <v>0</v>
      </c>
      <c r="H109" s="29">
        <f>SUM(H116++H123+H149)</f>
        <v>0</v>
      </c>
      <c r="I109" s="29">
        <f>SUM(I116++I123+I149)</f>
        <v>0</v>
      </c>
      <c r="J109" s="29">
        <f>SUM(J116++J123+J149)</f>
        <v>0</v>
      </c>
      <c r="K109" s="30">
        <f>SUM(K116++K123+K149)</f>
        <v>0</v>
      </c>
      <c r="L109" s="29">
        <f>SUM(L116++L123+L149)</f>
        <v>0</v>
      </c>
      <c r="M109" s="29">
        <f>SUM(M116++M123+M149)</f>
        <v>0</v>
      </c>
      <c r="N109" s="15"/>
      <c r="O109" s="26"/>
      <c r="P109" s="27"/>
    </row>
    <row r="110" spans="1:16" s="2" customFormat="1" ht="22.5" customHeight="1">
      <c r="A110" s="35"/>
      <c r="B110" s="35"/>
      <c r="C110" s="15" t="s">
        <v>74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6"/>
      <c r="P110" s="27"/>
    </row>
    <row r="111" spans="1:16" s="2" customFormat="1" ht="24.75" customHeight="1">
      <c r="A111" s="35"/>
      <c r="B111" s="35"/>
      <c r="C111" s="15" t="s">
        <v>75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26"/>
      <c r="P111" s="27"/>
    </row>
    <row r="112" spans="1:16" s="2" customFormat="1" ht="114" customHeight="1">
      <c r="A112" s="28" t="s">
        <v>76</v>
      </c>
      <c r="B112" s="51" t="s">
        <v>77</v>
      </c>
      <c r="C112" s="15" t="s">
        <v>65</v>
      </c>
      <c r="D112" s="29">
        <f>SUM(D113:D116)</f>
        <v>111456.51371</v>
      </c>
      <c r="E112" s="29">
        <f>SUM(E113:E116)</f>
        <v>23290.8</v>
      </c>
      <c r="F112" s="29">
        <f>SUM(F113:F116)</f>
        <v>16591.9</v>
      </c>
      <c r="G112" s="29">
        <f>SUM(G113:G116)</f>
        <v>12168.30936</v>
      </c>
      <c r="H112" s="29">
        <f>SUM(H113:H116)</f>
        <v>11906.97175</v>
      </c>
      <c r="I112" s="29">
        <f>SUM(I113:I116)</f>
        <v>28389.26493</v>
      </c>
      <c r="J112" s="29">
        <f>SUM(J113:J116)</f>
        <v>16477.4</v>
      </c>
      <c r="K112" s="30">
        <f>SUM(K113:K116)</f>
        <v>2631.86767</v>
      </c>
      <c r="L112" s="29">
        <f>SUM(L113:L116)</f>
        <v>0</v>
      </c>
      <c r="M112" s="29">
        <f>SUM(M113:M116)</f>
        <v>0</v>
      </c>
      <c r="N112" s="15" t="s">
        <v>78</v>
      </c>
      <c r="O112" s="26"/>
      <c r="P112" s="27"/>
    </row>
    <row r="113" spans="1:16" s="2" customFormat="1" ht="19.5" customHeight="1">
      <c r="A113" s="35"/>
      <c r="B113" s="16" t="s">
        <v>22</v>
      </c>
      <c r="C113" s="18"/>
      <c r="D113" s="29">
        <f aca="true" t="shared" si="82" ref="D113:D116">SUM(E113:M113)</f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30">
        <v>0</v>
      </c>
      <c r="L113" s="29">
        <v>0</v>
      </c>
      <c r="M113" s="29">
        <v>0</v>
      </c>
      <c r="N113" s="15"/>
      <c r="O113" s="26"/>
      <c r="P113" s="27"/>
    </row>
    <row r="114" spans="1:16" s="2" customFormat="1" ht="19.5" customHeight="1">
      <c r="A114" s="35"/>
      <c r="B114" s="16" t="s">
        <v>23</v>
      </c>
      <c r="C114" s="18"/>
      <c r="D114" s="29">
        <f t="shared" si="82"/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30">
        <v>0</v>
      </c>
      <c r="L114" s="29">
        <v>0</v>
      </c>
      <c r="M114" s="29">
        <v>0</v>
      </c>
      <c r="N114" s="15"/>
      <c r="O114" s="26"/>
      <c r="P114" s="27"/>
    </row>
    <row r="115" spans="1:16" s="2" customFormat="1" ht="18.75" customHeight="1">
      <c r="A115" s="35"/>
      <c r="B115" s="16" t="s">
        <v>24</v>
      </c>
      <c r="C115" s="18"/>
      <c r="D115" s="29">
        <f t="shared" si="82"/>
        <v>111456.51371</v>
      </c>
      <c r="E115" s="29">
        <v>23290.8</v>
      </c>
      <c r="F115" s="29">
        <v>16591.9</v>
      </c>
      <c r="G115" s="29">
        <v>12168.30936</v>
      </c>
      <c r="H115" s="29">
        <v>11906.97175</v>
      </c>
      <c r="I115" s="29">
        <v>28389.26493</v>
      </c>
      <c r="J115" s="29">
        <v>16477.4</v>
      </c>
      <c r="K115" s="30">
        <v>2631.86767</v>
      </c>
      <c r="L115" s="29">
        <v>0</v>
      </c>
      <c r="M115" s="29">
        <v>0</v>
      </c>
      <c r="N115" s="15"/>
      <c r="O115" s="26"/>
      <c r="P115" s="27"/>
    </row>
    <row r="116" spans="1:16" s="2" customFormat="1" ht="18.75" customHeight="1">
      <c r="A116" s="35"/>
      <c r="B116" s="16" t="s">
        <v>46</v>
      </c>
      <c r="C116" s="18"/>
      <c r="D116" s="29">
        <f t="shared" si="82"/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30">
        <v>0</v>
      </c>
      <c r="L116" s="29">
        <v>0</v>
      </c>
      <c r="M116" s="29">
        <v>0</v>
      </c>
      <c r="N116" s="15"/>
      <c r="O116" s="26"/>
      <c r="P116" s="27"/>
    </row>
    <row r="117" spans="1:16" s="2" customFormat="1" ht="102" customHeight="1">
      <c r="A117" s="28" t="s">
        <v>79</v>
      </c>
      <c r="B117" s="51" t="s">
        <v>77</v>
      </c>
      <c r="C117" s="15" t="s">
        <v>65</v>
      </c>
      <c r="D117" s="29">
        <f>SUM(D118:D121)</f>
        <v>0</v>
      </c>
      <c r="E117" s="29">
        <f>SUM(E118:E121)</f>
        <v>0</v>
      </c>
      <c r="F117" s="29">
        <f>SUM(F118:F121)</f>
        <v>0</v>
      </c>
      <c r="G117" s="29">
        <f>SUM(G118:G121)</f>
        <v>0</v>
      </c>
      <c r="H117" s="29">
        <f>SUM(H118:H121)</f>
        <v>0</v>
      </c>
      <c r="I117" s="29">
        <f>SUM(I118:I121)</f>
        <v>0</v>
      </c>
      <c r="J117" s="29">
        <f>SUM(J118:J121)</f>
        <v>0</v>
      </c>
      <c r="K117" s="30">
        <f>SUM(K118:K121)</f>
        <v>0</v>
      </c>
      <c r="L117" s="29">
        <f>SUM(L118:L121)</f>
        <v>0</v>
      </c>
      <c r="M117" s="29">
        <f>SUM(M118:M121)</f>
        <v>0</v>
      </c>
      <c r="N117" s="15" t="s">
        <v>78</v>
      </c>
      <c r="O117" s="26"/>
      <c r="P117" s="27"/>
    </row>
    <row r="118" spans="1:16" s="2" customFormat="1" ht="30" customHeight="1">
      <c r="A118" s="35"/>
      <c r="B118" s="16" t="s">
        <v>22</v>
      </c>
      <c r="C118" s="18"/>
      <c r="D118" s="29">
        <f aca="true" t="shared" si="83" ref="D118:D119">SUM(E118:M118)</f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30">
        <v>0</v>
      </c>
      <c r="L118" s="29">
        <v>0</v>
      </c>
      <c r="M118" s="29">
        <v>0</v>
      </c>
      <c r="N118" s="15"/>
      <c r="O118" s="26"/>
      <c r="P118" s="27"/>
    </row>
    <row r="119" spans="1:16" s="2" customFormat="1" ht="20.25" customHeight="1">
      <c r="A119" s="35"/>
      <c r="B119" s="16" t="s">
        <v>23</v>
      </c>
      <c r="C119" s="18"/>
      <c r="D119" s="29">
        <f t="shared" si="83"/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30">
        <v>0</v>
      </c>
      <c r="L119" s="29">
        <v>0</v>
      </c>
      <c r="M119" s="29">
        <v>0</v>
      </c>
      <c r="N119" s="15"/>
      <c r="O119" s="26"/>
      <c r="P119" s="27"/>
    </row>
    <row r="120" spans="1:16" s="2" customFormat="1" ht="18.75" customHeight="1">
      <c r="A120" s="35"/>
      <c r="B120" s="16" t="s">
        <v>24</v>
      </c>
      <c r="C120" s="18"/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30">
        <v>0</v>
      </c>
      <c r="L120" s="29">
        <v>0</v>
      </c>
      <c r="M120" s="29">
        <v>0</v>
      </c>
      <c r="N120" s="15"/>
      <c r="O120" s="26"/>
      <c r="P120" s="27"/>
    </row>
    <row r="121" spans="1:16" s="2" customFormat="1" ht="18.75" customHeight="1">
      <c r="A121" s="35"/>
      <c r="B121" s="16" t="s">
        <v>46</v>
      </c>
      <c r="C121" s="18"/>
      <c r="D121" s="29">
        <f>SUM(E121:M121)</f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30">
        <v>0</v>
      </c>
      <c r="L121" s="29">
        <v>0</v>
      </c>
      <c r="M121" s="29">
        <v>0</v>
      </c>
      <c r="N121" s="15"/>
      <c r="O121" s="26"/>
      <c r="P121" s="27"/>
    </row>
    <row r="122" spans="1:16" s="2" customFormat="1" ht="18.75" customHeight="1">
      <c r="A122" s="28"/>
      <c r="B122" s="15" t="s">
        <v>24</v>
      </c>
      <c r="C122" s="18"/>
      <c r="D122" s="29">
        <f>SUM(E122:I122)</f>
        <v>1550</v>
      </c>
      <c r="E122" s="29">
        <v>1550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30">
        <v>0</v>
      </c>
      <c r="L122" s="29">
        <v>0</v>
      </c>
      <c r="M122" s="29">
        <v>0</v>
      </c>
      <c r="N122" s="15"/>
      <c r="O122" s="26"/>
      <c r="P122" s="27"/>
    </row>
    <row r="123" spans="1:16" s="2" customFormat="1" ht="22.5" customHeight="1">
      <c r="A123" s="28"/>
      <c r="B123" s="15" t="s">
        <v>25</v>
      </c>
      <c r="C123" s="18"/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30">
        <v>0</v>
      </c>
      <c r="L123" s="29">
        <v>0</v>
      </c>
      <c r="M123" s="29">
        <v>0</v>
      </c>
      <c r="N123" s="15"/>
      <c r="O123" s="26"/>
      <c r="P123" s="27"/>
    </row>
    <row r="124" spans="1:16" s="2" customFormat="1" ht="63.75" customHeight="1">
      <c r="A124" s="28" t="s">
        <v>80</v>
      </c>
      <c r="B124" s="32" t="s">
        <v>81</v>
      </c>
      <c r="C124" s="15" t="s">
        <v>82</v>
      </c>
      <c r="D124" s="29">
        <f>D125+D126+D127+D128</f>
        <v>817.43132</v>
      </c>
      <c r="E124" s="29">
        <f>E125+E126+E127+E128</f>
        <v>0</v>
      </c>
      <c r="F124" s="29">
        <f>F125+F126+F127+F128</f>
        <v>0</v>
      </c>
      <c r="G124" s="29">
        <f>G125+G126+G127+G128</f>
        <v>0</v>
      </c>
      <c r="H124" s="29">
        <f>H125+H126+H127+H128</f>
        <v>817.43132</v>
      </c>
      <c r="I124" s="29">
        <f>I125+I126+I127+I128</f>
        <v>0</v>
      </c>
      <c r="J124" s="29">
        <f>J125+J126+J127+J128</f>
        <v>0</v>
      </c>
      <c r="K124" s="30">
        <f>K125+K126+K127+K128</f>
        <v>0</v>
      </c>
      <c r="L124" s="29">
        <f>L125+L126+L127+L128</f>
        <v>0</v>
      </c>
      <c r="M124" s="29">
        <f>M125+M126+M127+M128</f>
        <v>0</v>
      </c>
      <c r="N124" s="15"/>
      <c r="O124" s="26"/>
      <c r="P124" s="27"/>
    </row>
    <row r="125" spans="1:16" s="2" customFormat="1" ht="22.5" customHeight="1">
      <c r="A125" s="28"/>
      <c r="B125" s="15" t="s">
        <v>22</v>
      </c>
      <c r="C125" s="18"/>
      <c r="D125" s="29">
        <f aca="true" t="shared" si="84" ref="D125:D128">SUM(E125:M125)</f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30">
        <v>0</v>
      </c>
      <c r="L125" s="29">
        <v>0</v>
      </c>
      <c r="M125" s="29">
        <v>0</v>
      </c>
      <c r="N125" s="15"/>
      <c r="O125" s="26"/>
      <c r="P125" s="27"/>
    </row>
    <row r="126" spans="1:16" s="2" customFormat="1" ht="22.5" customHeight="1">
      <c r="A126" s="28"/>
      <c r="B126" s="15" t="s">
        <v>23</v>
      </c>
      <c r="C126" s="18"/>
      <c r="D126" s="29">
        <f t="shared" si="84"/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30">
        <v>0</v>
      </c>
      <c r="L126" s="29">
        <v>0</v>
      </c>
      <c r="M126" s="29">
        <v>0</v>
      </c>
      <c r="N126" s="15"/>
      <c r="O126" s="26"/>
      <c r="P126" s="27"/>
    </row>
    <row r="127" spans="1:16" s="2" customFormat="1" ht="22.5" customHeight="1">
      <c r="A127" s="28"/>
      <c r="B127" s="15" t="s">
        <v>24</v>
      </c>
      <c r="C127" s="18"/>
      <c r="D127" s="29">
        <f t="shared" si="84"/>
        <v>817.43132</v>
      </c>
      <c r="E127" s="29">
        <v>0</v>
      </c>
      <c r="F127" s="29">
        <v>0</v>
      </c>
      <c r="G127" s="29">
        <v>0</v>
      </c>
      <c r="H127" s="29">
        <v>817.43132</v>
      </c>
      <c r="I127" s="29">
        <v>0</v>
      </c>
      <c r="J127" s="29">
        <v>0</v>
      </c>
      <c r="K127" s="30">
        <v>0</v>
      </c>
      <c r="L127" s="29">
        <v>0</v>
      </c>
      <c r="M127" s="29">
        <v>0</v>
      </c>
      <c r="N127" s="15"/>
      <c r="O127" s="26"/>
      <c r="P127" s="27"/>
    </row>
    <row r="128" spans="1:16" s="2" customFormat="1" ht="22.5" customHeight="1">
      <c r="A128" s="28"/>
      <c r="B128" s="15" t="s">
        <v>25</v>
      </c>
      <c r="C128" s="18"/>
      <c r="D128" s="29">
        <f t="shared" si="84"/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30">
        <v>0</v>
      </c>
      <c r="L128" s="29">
        <v>0</v>
      </c>
      <c r="M128" s="29">
        <v>0</v>
      </c>
      <c r="N128" s="15"/>
      <c r="O128" s="26"/>
      <c r="P128" s="27"/>
    </row>
    <row r="129" spans="1:16" s="2" customFormat="1" ht="61.5" customHeight="1">
      <c r="A129" s="28" t="s">
        <v>83</v>
      </c>
      <c r="B129" s="32" t="s">
        <v>84</v>
      </c>
      <c r="C129" s="15" t="s">
        <v>82</v>
      </c>
      <c r="D129" s="29">
        <f>D130+D131+D132+D133</f>
        <v>519.07641</v>
      </c>
      <c r="E129" s="29">
        <f>E130+E131+E132+E133</f>
        <v>0</v>
      </c>
      <c r="F129" s="29">
        <f>F130+F131+F132+F133</f>
        <v>0</v>
      </c>
      <c r="G129" s="29">
        <f>G130+G131+G132+G133</f>
        <v>0</v>
      </c>
      <c r="H129" s="29">
        <f>H130+H131+H132+H133</f>
        <v>519.07641</v>
      </c>
      <c r="I129" s="29">
        <f>I130+I131+I132+I133</f>
        <v>0</v>
      </c>
      <c r="J129" s="29">
        <f>J130+J131+J132+J133</f>
        <v>0</v>
      </c>
      <c r="K129" s="30">
        <f>K130+K131+K132+K133</f>
        <v>0</v>
      </c>
      <c r="L129" s="29">
        <f>L130+L131+L132+L133</f>
        <v>0</v>
      </c>
      <c r="M129" s="29">
        <f>M130+M131+M132+M133</f>
        <v>0</v>
      </c>
      <c r="N129" s="15"/>
      <c r="O129" s="26"/>
      <c r="P129" s="27"/>
    </row>
    <row r="130" spans="1:16" s="2" customFormat="1" ht="17.25" customHeight="1">
      <c r="A130" s="28"/>
      <c r="B130" s="15" t="s">
        <v>22</v>
      </c>
      <c r="C130" s="18"/>
      <c r="D130" s="29">
        <f aca="true" t="shared" si="85" ref="D130:D133">SUM(E130:M130)</f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30">
        <v>0</v>
      </c>
      <c r="L130" s="29">
        <v>0</v>
      </c>
      <c r="M130" s="29">
        <v>0</v>
      </c>
      <c r="N130" s="15"/>
      <c r="O130" s="26"/>
      <c r="P130" s="27"/>
    </row>
    <row r="131" spans="1:16" s="2" customFormat="1" ht="15.75" customHeight="1">
      <c r="A131" s="28"/>
      <c r="B131" s="15" t="s">
        <v>23</v>
      </c>
      <c r="C131" s="18"/>
      <c r="D131" s="29">
        <f t="shared" si="85"/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30">
        <v>0</v>
      </c>
      <c r="L131" s="29">
        <v>0</v>
      </c>
      <c r="M131" s="29">
        <v>0</v>
      </c>
      <c r="N131" s="15"/>
      <c r="O131" s="26"/>
      <c r="P131" s="27"/>
    </row>
    <row r="132" spans="1:16" s="2" customFormat="1" ht="15.75" customHeight="1">
      <c r="A132" s="28"/>
      <c r="B132" s="15" t="s">
        <v>24</v>
      </c>
      <c r="C132" s="18"/>
      <c r="D132" s="29">
        <f t="shared" si="85"/>
        <v>519.07641</v>
      </c>
      <c r="E132" s="29">
        <v>0</v>
      </c>
      <c r="F132" s="29">
        <v>0</v>
      </c>
      <c r="G132" s="29">
        <v>0</v>
      </c>
      <c r="H132" s="29">
        <v>519.07641</v>
      </c>
      <c r="I132" s="29">
        <v>0</v>
      </c>
      <c r="J132" s="29">
        <v>0</v>
      </c>
      <c r="K132" s="30">
        <v>0</v>
      </c>
      <c r="L132" s="29">
        <v>0</v>
      </c>
      <c r="M132" s="29">
        <v>0</v>
      </c>
      <c r="N132" s="15"/>
      <c r="O132" s="26"/>
      <c r="P132" s="27"/>
    </row>
    <row r="133" spans="1:16" s="2" customFormat="1" ht="15.75" customHeight="1">
      <c r="A133" s="52"/>
      <c r="B133" s="40" t="s">
        <v>25</v>
      </c>
      <c r="C133" s="53"/>
      <c r="D133" s="54">
        <f t="shared" si="85"/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5">
        <v>0</v>
      </c>
      <c r="L133" s="54">
        <v>0</v>
      </c>
      <c r="M133" s="54">
        <v>0</v>
      </c>
      <c r="N133" s="40"/>
      <c r="O133" s="26"/>
      <c r="P133" s="27"/>
    </row>
    <row r="134" spans="1:16" s="2" customFormat="1" ht="116.25" customHeight="1">
      <c r="A134" s="28" t="s">
        <v>85</v>
      </c>
      <c r="B134" s="32" t="s">
        <v>86</v>
      </c>
      <c r="C134" s="15" t="s">
        <v>82</v>
      </c>
      <c r="D134" s="29">
        <f>D135+D136+D137+D138</f>
        <v>12036.09219</v>
      </c>
      <c r="E134" s="29">
        <f>E135+E136+E137+E138</f>
        <v>0</v>
      </c>
      <c r="F134" s="29">
        <f>F135+F136+F137+F138</f>
        <v>0</v>
      </c>
      <c r="G134" s="29">
        <f>G135+G136+G137+G138</f>
        <v>0</v>
      </c>
      <c r="H134" s="29">
        <f>H135+H136+H137+H138</f>
        <v>0</v>
      </c>
      <c r="I134" s="29">
        <f>I135+I136+I137+I138</f>
        <v>0</v>
      </c>
      <c r="J134" s="29">
        <f>J135+J136+J137+J138</f>
        <v>0</v>
      </c>
      <c r="K134" s="30">
        <f>K135+K136+K137+K138</f>
        <v>0</v>
      </c>
      <c r="L134" s="29">
        <f>L135+L136+L137+L138</f>
        <v>8020.53364</v>
      </c>
      <c r="M134" s="29">
        <f>M135+M136+M137+M138</f>
        <v>4015.55855</v>
      </c>
      <c r="N134" s="15"/>
      <c r="O134" s="56"/>
      <c r="P134" s="27"/>
    </row>
    <row r="135" spans="1:16" s="2" customFormat="1" ht="15.75" customHeight="1">
      <c r="A135" s="28"/>
      <c r="B135" s="15" t="s">
        <v>22</v>
      </c>
      <c r="C135" s="18"/>
      <c r="D135" s="29">
        <f aca="true" t="shared" si="86" ref="D135:D138">SUM(E135:M135)</f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30">
        <v>0</v>
      </c>
      <c r="L135" s="29">
        <v>0</v>
      </c>
      <c r="M135" s="29">
        <v>0</v>
      </c>
      <c r="N135" s="15"/>
      <c r="O135" s="56"/>
      <c r="P135" s="27"/>
    </row>
    <row r="136" spans="1:16" s="2" customFormat="1" ht="15.75" customHeight="1">
      <c r="A136" s="28"/>
      <c r="B136" s="15" t="s">
        <v>23</v>
      </c>
      <c r="C136" s="18"/>
      <c r="D136" s="29">
        <f t="shared" si="86"/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30">
        <v>0</v>
      </c>
      <c r="L136" s="29">
        <v>0</v>
      </c>
      <c r="M136" s="29">
        <v>0</v>
      </c>
      <c r="N136" s="15"/>
      <c r="O136" s="56"/>
      <c r="P136" s="27"/>
    </row>
    <row r="137" spans="1:16" s="2" customFormat="1" ht="15.75" customHeight="1">
      <c r="A137" s="28"/>
      <c r="B137" s="15" t="s">
        <v>24</v>
      </c>
      <c r="C137" s="18"/>
      <c r="D137" s="29">
        <f t="shared" si="86"/>
        <v>12036.09219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30">
        <v>0</v>
      </c>
      <c r="L137" s="29">
        <v>8020.53364</v>
      </c>
      <c r="M137" s="29">
        <v>4015.55855</v>
      </c>
      <c r="N137" s="15"/>
      <c r="O137" s="56"/>
      <c r="P137" s="27"/>
    </row>
    <row r="138" spans="1:16" s="2" customFormat="1" ht="15.75" customHeight="1">
      <c r="A138" s="52"/>
      <c r="B138" s="40" t="s">
        <v>25</v>
      </c>
      <c r="C138" s="53"/>
      <c r="D138" s="54">
        <f t="shared" si="86"/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5">
        <v>0</v>
      </c>
      <c r="L138" s="54">
        <v>0</v>
      </c>
      <c r="M138" s="54">
        <v>0</v>
      </c>
      <c r="N138" s="40"/>
      <c r="O138" s="56"/>
      <c r="P138" s="27"/>
    </row>
    <row r="139" spans="1:16" s="2" customFormat="1" ht="27" customHeight="1">
      <c r="A139" s="28"/>
      <c r="B139" s="15"/>
      <c r="C139" s="42" t="s">
        <v>87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56"/>
      <c r="P139" s="27"/>
    </row>
    <row r="140" spans="1:16" s="2" customFormat="1" ht="68.25" customHeight="1">
      <c r="A140" s="57" t="s">
        <v>88</v>
      </c>
      <c r="B140" s="58" t="s">
        <v>89</v>
      </c>
      <c r="C140" s="47" t="s">
        <v>82</v>
      </c>
      <c r="D140" s="59">
        <f>SUM(D141:D144)</f>
        <v>551.43165</v>
      </c>
      <c r="E140" s="59">
        <f>SUM(E141:E144)</f>
        <v>0</v>
      </c>
      <c r="F140" s="59">
        <f>SUM(F141:F144)</f>
        <v>0</v>
      </c>
      <c r="G140" s="59">
        <f>SUM(G141:G144)</f>
        <v>0</v>
      </c>
      <c r="H140" s="59">
        <f>SUM(H141:H144)</f>
        <v>0</v>
      </c>
      <c r="I140" s="59">
        <f>SUM(I141:I144)</f>
        <v>0</v>
      </c>
      <c r="J140" s="59">
        <f>SUM(J141:J144)</f>
        <v>541.33165</v>
      </c>
      <c r="K140" s="60">
        <f>SUM(K141:K144)</f>
        <v>10.1</v>
      </c>
      <c r="L140" s="59">
        <f>SUM(L141:L144)</f>
        <v>0</v>
      </c>
      <c r="M140" s="59">
        <f>SUM(M141:M144)</f>
        <v>0</v>
      </c>
      <c r="N140" s="47" t="s">
        <v>66</v>
      </c>
      <c r="O140" s="26"/>
      <c r="P140" s="27"/>
    </row>
    <row r="141" spans="1:16" s="2" customFormat="1" ht="18.75" customHeight="1">
      <c r="A141" s="28"/>
      <c r="B141" s="15" t="s">
        <v>22</v>
      </c>
      <c r="C141" s="18"/>
      <c r="D141" s="29">
        <f aca="true" t="shared" si="87" ref="D141:D144">SUM(E141:M141)</f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30">
        <v>0</v>
      </c>
      <c r="L141" s="29">
        <v>0</v>
      </c>
      <c r="M141" s="29">
        <v>0</v>
      </c>
      <c r="N141" s="15"/>
      <c r="O141" s="26"/>
      <c r="P141" s="27"/>
    </row>
    <row r="142" spans="1:16" s="2" customFormat="1" ht="18.75" customHeight="1">
      <c r="A142" s="28"/>
      <c r="B142" s="15" t="s">
        <v>23</v>
      </c>
      <c r="C142" s="18"/>
      <c r="D142" s="29">
        <f t="shared" si="87"/>
        <v>493.4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493.4</v>
      </c>
      <c r="K142" s="30">
        <v>0</v>
      </c>
      <c r="L142" s="29">
        <v>0</v>
      </c>
      <c r="M142" s="29">
        <v>0</v>
      </c>
      <c r="N142" s="15"/>
      <c r="O142" s="26"/>
      <c r="P142" s="27"/>
    </row>
    <row r="143" spans="1:16" s="2" customFormat="1" ht="18.75" customHeight="1">
      <c r="A143" s="28"/>
      <c r="B143" s="15" t="s">
        <v>24</v>
      </c>
      <c r="C143" s="18"/>
      <c r="D143" s="29">
        <f t="shared" si="87"/>
        <v>58.03165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47.93165</v>
      </c>
      <c r="K143" s="30">
        <v>10.1</v>
      </c>
      <c r="L143" s="29">
        <v>0</v>
      </c>
      <c r="M143" s="29">
        <v>0</v>
      </c>
      <c r="N143" s="15"/>
      <c r="O143" s="26"/>
      <c r="P143" s="27"/>
    </row>
    <row r="144" spans="1:16" s="2" customFormat="1" ht="20.25" customHeight="1">
      <c r="A144" s="28"/>
      <c r="B144" s="15" t="s">
        <v>25</v>
      </c>
      <c r="C144" s="18"/>
      <c r="D144" s="29">
        <f t="shared" si="87"/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30">
        <v>0</v>
      </c>
      <c r="L144" s="29">
        <v>0</v>
      </c>
      <c r="M144" s="29">
        <v>0</v>
      </c>
      <c r="N144" s="15"/>
      <c r="O144" s="26"/>
      <c r="P144" s="27"/>
    </row>
    <row r="145" spans="1:16" s="2" customFormat="1" ht="68.25" customHeight="1">
      <c r="A145" s="28" t="s">
        <v>90</v>
      </c>
      <c r="B145" s="32" t="s">
        <v>91</v>
      </c>
      <c r="C145" s="15" t="s">
        <v>82</v>
      </c>
      <c r="D145" s="29">
        <f>SUM(D146:D149)</f>
        <v>61463.16753</v>
      </c>
      <c r="E145" s="29">
        <f>SUM(E146:E149)</f>
        <v>16043.7</v>
      </c>
      <c r="F145" s="29">
        <f>SUM(F146:F149)</f>
        <v>5471.9</v>
      </c>
      <c r="G145" s="29">
        <f>SUM(G146:G149)</f>
        <v>2464.6588</v>
      </c>
      <c r="H145" s="29">
        <f>SUM(H146:H149)</f>
        <v>16459.05</v>
      </c>
      <c r="I145" s="29">
        <f>SUM(I146:I149)</f>
        <v>3508.76555</v>
      </c>
      <c r="J145" s="29">
        <f>SUM(J146:J149)</f>
        <v>13064.49811</v>
      </c>
      <c r="K145" s="30">
        <f>SUM(K146:K149)</f>
        <v>4310.59507</v>
      </c>
      <c r="L145" s="29">
        <f>SUM(L146:L149)</f>
        <v>70</v>
      </c>
      <c r="M145" s="29">
        <f>SUM(M146:M149)</f>
        <v>70</v>
      </c>
      <c r="N145" s="15" t="s">
        <v>66</v>
      </c>
      <c r="O145" s="26"/>
      <c r="P145" s="27"/>
    </row>
    <row r="146" spans="1:16" s="2" customFormat="1" ht="18.75" customHeight="1">
      <c r="A146" s="28"/>
      <c r="B146" s="15" t="s">
        <v>22</v>
      </c>
      <c r="C146" s="18"/>
      <c r="D146" s="29">
        <f aca="true" t="shared" si="88" ref="D146:D149">SUM(E146:M146)</f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30">
        <v>0</v>
      </c>
      <c r="L146" s="29">
        <v>0</v>
      </c>
      <c r="M146" s="29">
        <v>0</v>
      </c>
      <c r="N146" s="15"/>
      <c r="O146" s="26"/>
      <c r="P146" s="27"/>
    </row>
    <row r="147" spans="1:16" s="2" customFormat="1" ht="18.75" customHeight="1">
      <c r="A147" s="28"/>
      <c r="B147" s="15" t="s">
        <v>23</v>
      </c>
      <c r="C147" s="18"/>
      <c r="D147" s="29">
        <f t="shared" si="88"/>
        <v>15430.9</v>
      </c>
      <c r="E147" s="29">
        <v>0</v>
      </c>
      <c r="F147" s="29">
        <v>0</v>
      </c>
      <c r="G147" s="29">
        <v>0</v>
      </c>
      <c r="H147" s="29">
        <v>9551</v>
      </c>
      <c r="I147" s="29">
        <v>0</v>
      </c>
      <c r="J147" s="29">
        <v>5879.9</v>
      </c>
      <c r="K147" s="30">
        <v>0</v>
      </c>
      <c r="L147" s="29">
        <v>0</v>
      </c>
      <c r="M147" s="29">
        <v>0</v>
      </c>
      <c r="N147" s="15"/>
      <c r="O147" s="26"/>
      <c r="P147" s="27"/>
    </row>
    <row r="148" spans="1:16" s="2" customFormat="1" ht="18.75" customHeight="1">
      <c r="A148" s="28"/>
      <c r="B148" s="15" t="s">
        <v>24</v>
      </c>
      <c r="C148" s="18"/>
      <c r="D148" s="29">
        <f t="shared" si="88"/>
        <v>46032.26753</v>
      </c>
      <c r="E148" s="29">
        <v>16043.7</v>
      </c>
      <c r="F148" s="29">
        <v>5471.9</v>
      </c>
      <c r="G148" s="29">
        <v>2464.6588</v>
      </c>
      <c r="H148" s="29">
        <v>6908.05</v>
      </c>
      <c r="I148" s="29">
        <v>3508.76555</v>
      </c>
      <c r="J148" s="29">
        <v>7184.59811</v>
      </c>
      <c r="K148" s="30">
        <v>4310.59507</v>
      </c>
      <c r="L148" s="29">
        <v>70</v>
      </c>
      <c r="M148" s="29">
        <v>70</v>
      </c>
      <c r="N148" s="15"/>
      <c r="O148" s="26"/>
      <c r="P148" s="27"/>
    </row>
    <row r="149" spans="1:16" s="2" customFormat="1" ht="20.25" customHeight="1">
      <c r="A149" s="28"/>
      <c r="B149" s="15" t="s">
        <v>25</v>
      </c>
      <c r="C149" s="18"/>
      <c r="D149" s="29">
        <f t="shared" si="88"/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30">
        <v>0</v>
      </c>
      <c r="L149" s="29">
        <v>0</v>
      </c>
      <c r="M149" s="29">
        <v>0</v>
      </c>
      <c r="N149" s="15"/>
      <c r="O149" s="26"/>
      <c r="P149" s="27"/>
    </row>
    <row r="150" spans="1:16" s="2" customFormat="1" ht="78" customHeight="1">
      <c r="A150" s="19" t="s">
        <v>92</v>
      </c>
      <c r="B150" s="33" t="s">
        <v>93</v>
      </c>
      <c r="C150" s="61"/>
      <c r="D150" s="22">
        <f>SUM(D151:D154)</f>
        <v>161994.41574</v>
      </c>
      <c r="E150" s="22">
        <f>SUM(E151:E154)</f>
        <v>5433.5</v>
      </c>
      <c r="F150" s="22">
        <f>SUM(F151:F154)</f>
        <v>6461.5</v>
      </c>
      <c r="G150" s="24">
        <f>SUM(G151:G154)</f>
        <v>15605.052</v>
      </c>
      <c r="H150" s="24">
        <f>SUM(H151:H154)</f>
        <v>11614.485260000001</v>
      </c>
      <c r="I150" s="24">
        <f>SUM(I151:I154)</f>
        <v>24369.296</v>
      </c>
      <c r="J150" s="22">
        <f>SUM(J151:J154)</f>
        <v>49323.58058</v>
      </c>
      <c r="K150" s="25">
        <f>SUM(K151:K154)</f>
        <v>29727.805900000003</v>
      </c>
      <c r="L150" s="22">
        <f>SUM(L151:L154)</f>
        <v>9578.324</v>
      </c>
      <c r="M150" s="22">
        <f>SUM(M151:M154)</f>
        <v>9880.872</v>
      </c>
      <c r="N150" s="15"/>
      <c r="O150" s="26"/>
      <c r="P150" s="27"/>
    </row>
    <row r="151" spans="1:16" s="2" customFormat="1" ht="18.75" customHeight="1">
      <c r="A151" s="28"/>
      <c r="B151" s="15" t="s">
        <v>22</v>
      </c>
      <c r="C151" s="18"/>
      <c r="D151" s="29">
        <f aca="true" t="shared" si="89" ref="D151:D154">SUM(D156+D161+D166)</f>
        <v>0</v>
      </c>
      <c r="E151" s="29">
        <f aca="true" t="shared" si="90" ref="E151:E154">SUM(E156+E161+E166)</f>
        <v>0</v>
      </c>
      <c r="F151" s="29">
        <f aca="true" t="shared" si="91" ref="F151:F154">SUM(F156+F161+F166)</f>
        <v>0</v>
      </c>
      <c r="G151" s="29">
        <f aca="true" t="shared" si="92" ref="G151:G154">SUM(G156+G161+G166)</f>
        <v>0</v>
      </c>
      <c r="H151" s="29">
        <f aca="true" t="shared" si="93" ref="H151:H154">SUM(H156+H161+H166)</f>
        <v>0</v>
      </c>
      <c r="I151" s="29">
        <f aca="true" t="shared" si="94" ref="I151:I154">SUM(I156+I161+I166)</f>
        <v>0</v>
      </c>
      <c r="J151" s="29">
        <f aca="true" t="shared" si="95" ref="J151:J154">SUM(J156+J161+J166)</f>
        <v>0</v>
      </c>
      <c r="K151" s="30">
        <f aca="true" t="shared" si="96" ref="K151:K154">SUM(K156+K161+K166)</f>
        <v>0</v>
      </c>
      <c r="L151" s="29">
        <f aca="true" t="shared" si="97" ref="L151:L154">SUM(L156+L161+L166)</f>
        <v>0</v>
      </c>
      <c r="M151" s="29">
        <f aca="true" t="shared" si="98" ref="M151:M154">SUM(M156+M161+M166)</f>
        <v>0</v>
      </c>
      <c r="N151" s="15"/>
      <c r="O151" s="26"/>
      <c r="P151" s="27"/>
    </row>
    <row r="152" spans="1:16" s="2" customFormat="1" ht="18.75" customHeight="1">
      <c r="A152" s="28"/>
      <c r="B152" s="15" t="s">
        <v>23</v>
      </c>
      <c r="C152" s="18"/>
      <c r="D152" s="29">
        <f t="shared" si="89"/>
        <v>1972.3</v>
      </c>
      <c r="E152" s="29">
        <f t="shared" si="90"/>
        <v>194.6</v>
      </c>
      <c r="F152" s="29">
        <f t="shared" si="91"/>
        <v>196.8</v>
      </c>
      <c r="G152" s="29">
        <f t="shared" si="92"/>
        <v>201.5</v>
      </c>
      <c r="H152" s="29">
        <f t="shared" si="93"/>
        <v>206.2</v>
      </c>
      <c r="I152" s="29">
        <f t="shared" si="94"/>
        <v>213.1</v>
      </c>
      <c r="J152" s="29">
        <f t="shared" si="95"/>
        <v>220</v>
      </c>
      <c r="K152" s="30">
        <f t="shared" si="96"/>
        <v>237.4</v>
      </c>
      <c r="L152" s="29">
        <f t="shared" si="97"/>
        <v>246.7</v>
      </c>
      <c r="M152" s="29">
        <f t="shared" si="98"/>
        <v>256</v>
      </c>
      <c r="N152" s="15"/>
      <c r="O152" s="26"/>
      <c r="P152" s="27"/>
    </row>
    <row r="153" spans="1:16" s="2" customFormat="1" ht="18.75" customHeight="1">
      <c r="A153" s="28"/>
      <c r="B153" s="15" t="s">
        <v>24</v>
      </c>
      <c r="C153" s="18"/>
      <c r="D153" s="29">
        <f t="shared" si="89"/>
        <v>160022.11574</v>
      </c>
      <c r="E153" s="29">
        <f t="shared" si="90"/>
        <v>5238.9</v>
      </c>
      <c r="F153" s="29">
        <f t="shared" si="91"/>
        <v>6264.7</v>
      </c>
      <c r="G153" s="29">
        <f t="shared" si="92"/>
        <v>15403.552</v>
      </c>
      <c r="H153" s="29">
        <f t="shared" si="93"/>
        <v>11408.28526</v>
      </c>
      <c r="I153" s="29">
        <f t="shared" si="94"/>
        <v>24156.196</v>
      </c>
      <c r="J153" s="29">
        <f t="shared" si="95"/>
        <v>49103.58058</v>
      </c>
      <c r="K153" s="30">
        <f t="shared" si="96"/>
        <v>29490.4059</v>
      </c>
      <c r="L153" s="29">
        <f t="shared" si="97"/>
        <v>9331.624</v>
      </c>
      <c r="M153" s="29">
        <f t="shared" si="98"/>
        <v>9624.872</v>
      </c>
      <c r="N153" s="15"/>
      <c r="O153" s="26"/>
      <c r="P153" s="27"/>
    </row>
    <row r="154" spans="1:16" s="2" customFormat="1" ht="21.75" customHeight="1">
      <c r="A154" s="28"/>
      <c r="B154" s="15" t="s">
        <v>25</v>
      </c>
      <c r="C154" s="18"/>
      <c r="D154" s="29">
        <f t="shared" si="89"/>
        <v>0</v>
      </c>
      <c r="E154" s="29">
        <f t="shared" si="90"/>
        <v>0</v>
      </c>
      <c r="F154" s="29">
        <f t="shared" si="91"/>
        <v>0</v>
      </c>
      <c r="G154" s="29">
        <f t="shared" si="92"/>
        <v>0</v>
      </c>
      <c r="H154" s="29">
        <f t="shared" si="93"/>
        <v>0</v>
      </c>
      <c r="I154" s="29">
        <f t="shared" si="94"/>
        <v>0</v>
      </c>
      <c r="J154" s="29">
        <f t="shared" si="95"/>
        <v>0</v>
      </c>
      <c r="K154" s="30">
        <f t="shared" si="96"/>
        <v>0</v>
      </c>
      <c r="L154" s="29">
        <f t="shared" si="97"/>
        <v>0</v>
      </c>
      <c r="M154" s="29">
        <f t="shared" si="98"/>
        <v>0</v>
      </c>
      <c r="N154" s="15"/>
      <c r="O154" s="26"/>
      <c r="P154" s="27"/>
    </row>
    <row r="155" spans="1:16" s="2" customFormat="1" ht="49.5" customHeight="1">
      <c r="A155" s="28" t="s">
        <v>94</v>
      </c>
      <c r="B155" s="32" t="s">
        <v>36</v>
      </c>
      <c r="C155" s="18"/>
      <c r="D155" s="29">
        <f>SUM(D156+D157+D158+D159)</f>
        <v>0</v>
      </c>
      <c r="E155" s="29">
        <f>SUM(E156+E157+E158+E159)</f>
        <v>0</v>
      </c>
      <c r="F155" s="29">
        <f>SUM(F156+F157+F158+F159)</f>
        <v>0</v>
      </c>
      <c r="G155" s="29">
        <f>SUM(G156+G157+G158+G159)</f>
        <v>0</v>
      </c>
      <c r="H155" s="29">
        <f>SUM(H156+H157+H158+H159)</f>
        <v>0</v>
      </c>
      <c r="I155" s="29">
        <f>SUM(I156+I157+I158+I159)</f>
        <v>0</v>
      </c>
      <c r="J155" s="29">
        <f>SUM(J156+J157+J158+J159)</f>
        <v>0</v>
      </c>
      <c r="K155" s="30">
        <f>SUM(K156+K157+K158+K159)</f>
        <v>0</v>
      </c>
      <c r="L155" s="29">
        <f>SUM(L156+L157+L158+L159)</f>
        <v>0</v>
      </c>
      <c r="M155" s="29">
        <f>SUM(M156+M157+M158+M159)</f>
        <v>0</v>
      </c>
      <c r="N155" s="15"/>
      <c r="O155" s="26"/>
      <c r="P155" s="27"/>
    </row>
    <row r="156" spans="1:16" s="2" customFormat="1" ht="18.75" customHeight="1">
      <c r="A156" s="28"/>
      <c r="B156" s="15" t="s">
        <v>22</v>
      </c>
      <c r="C156" s="18"/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30">
        <v>0</v>
      </c>
      <c r="L156" s="29">
        <v>0</v>
      </c>
      <c r="M156" s="29">
        <v>0</v>
      </c>
      <c r="N156" s="15"/>
      <c r="O156" s="26"/>
      <c r="P156" s="27"/>
    </row>
    <row r="157" spans="1:16" s="2" customFormat="1" ht="18" customHeight="1">
      <c r="A157" s="28"/>
      <c r="B157" s="15" t="s">
        <v>23</v>
      </c>
      <c r="C157" s="18"/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30">
        <v>0</v>
      </c>
      <c r="L157" s="29">
        <v>0</v>
      </c>
      <c r="M157" s="29">
        <v>0</v>
      </c>
      <c r="N157" s="15"/>
      <c r="O157" s="26"/>
      <c r="P157" s="27"/>
    </row>
    <row r="158" spans="1:16" s="2" customFormat="1" ht="18.75" customHeight="1">
      <c r="A158" s="28"/>
      <c r="B158" s="15" t="s">
        <v>24</v>
      </c>
      <c r="C158" s="18"/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30">
        <v>0</v>
      </c>
      <c r="L158" s="29">
        <v>0</v>
      </c>
      <c r="M158" s="29">
        <v>0</v>
      </c>
      <c r="N158" s="15"/>
      <c r="O158" s="26"/>
      <c r="P158" s="27"/>
    </row>
    <row r="159" spans="1:16" s="2" customFormat="1" ht="18.75" customHeight="1">
      <c r="A159" s="28"/>
      <c r="B159" s="15" t="s">
        <v>25</v>
      </c>
      <c r="C159" s="18"/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30">
        <v>0</v>
      </c>
      <c r="L159" s="29">
        <v>0</v>
      </c>
      <c r="M159" s="29">
        <v>0</v>
      </c>
      <c r="N159" s="15"/>
      <c r="O159" s="26"/>
      <c r="P159" s="27"/>
    </row>
    <row r="160" spans="1:16" s="2" customFormat="1" ht="69" customHeight="1">
      <c r="A160" s="28" t="s">
        <v>95</v>
      </c>
      <c r="B160" s="32" t="s">
        <v>38</v>
      </c>
      <c r="C160" s="18"/>
      <c r="D160" s="29">
        <f>SUM(D161+D162+D163+D164)</f>
        <v>0</v>
      </c>
      <c r="E160" s="29">
        <f>SUM(E161+E162+E163+E164)</f>
        <v>0</v>
      </c>
      <c r="F160" s="29">
        <f>SUM(F161+F162+F163+F164)</f>
        <v>0</v>
      </c>
      <c r="G160" s="29">
        <f>SUM(G161+G162+G163+G164)</f>
        <v>0</v>
      </c>
      <c r="H160" s="29">
        <f>SUM(H161+H162+H163+H164)</f>
        <v>0</v>
      </c>
      <c r="I160" s="29">
        <f>SUM(I161+I162+I163+I164)</f>
        <v>0</v>
      </c>
      <c r="J160" s="29">
        <f>SUM(J161+J162+J163+J164)</f>
        <v>0</v>
      </c>
      <c r="K160" s="30">
        <f>SUM(K161+K162+K163+K164)</f>
        <v>0</v>
      </c>
      <c r="L160" s="29">
        <f>SUM(L161+L162+L163+L164)</f>
        <v>0</v>
      </c>
      <c r="M160" s="29">
        <f>SUM(M161+M162+M163+M164)</f>
        <v>0</v>
      </c>
      <c r="N160" s="15"/>
      <c r="O160" s="26"/>
      <c r="P160" s="27"/>
    </row>
    <row r="161" spans="1:16" s="2" customFormat="1" ht="22.5" customHeight="1">
      <c r="A161" s="28"/>
      <c r="B161" s="15" t="s">
        <v>22</v>
      </c>
      <c r="C161" s="18"/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30">
        <v>0</v>
      </c>
      <c r="L161" s="29">
        <v>0</v>
      </c>
      <c r="M161" s="29">
        <v>0</v>
      </c>
      <c r="N161" s="15"/>
      <c r="O161" s="26"/>
      <c r="P161" s="27"/>
    </row>
    <row r="162" spans="1:16" s="2" customFormat="1" ht="18.75" customHeight="1">
      <c r="A162" s="28"/>
      <c r="B162" s="15" t="s">
        <v>23</v>
      </c>
      <c r="C162" s="18"/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30">
        <v>0</v>
      </c>
      <c r="L162" s="29">
        <v>0</v>
      </c>
      <c r="M162" s="29">
        <v>0</v>
      </c>
      <c r="N162" s="15"/>
      <c r="O162" s="26"/>
      <c r="P162" s="27"/>
    </row>
    <row r="163" spans="1:16" s="2" customFormat="1" ht="18.75" customHeight="1">
      <c r="A163" s="28"/>
      <c r="B163" s="15" t="s">
        <v>24</v>
      </c>
      <c r="C163" s="18"/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30">
        <v>0</v>
      </c>
      <c r="L163" s="29">
        <v>0</v>
      </c>
      <c r="M163" s="29">
        <v>0</v>
      </c>
      <c r="N163" s="15"/>
      <c r="O163" s="26"/>
      <c r="P163" s="27"/>
    </row>
    <row r="164" spans="1:16" s="2" customFormat="1" ht="18.75" customHeight="1">
      <c r="A164" s="28"/>
      <c r="B164" s="15" t="s">
        <v>25</v>
      </c>
      <c r="C164" s="18"/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30">
        <v>0</v>
      </c>
      <c r="L164" s="29">
        <v>0</v>
      </c>
      <c r="M164" s="29">
        <v>0</v>
      </c>
      <c r="N164" s="15"/>
      <c r="O164" s="26"/>
      <c r="P164" s="27"/>
    </row>
    <row r="165" spans="1:16" s="2" customFormat="1" ht="40.5" customHeight="1">
      <c r="A165" s="28" t="s">
        <v>96</v>
      </c>
      <c r="B165" s="32" t="s">
        <v>97</v>
      </c>
      <c r="C165" s="18"/>
      <c r="D165" s="29">
        <f>SUM(D166+D167+D168+D169)</f>
        <v>161994.41574</v>
      </c>
      <c r="E165" s="29">
        <f>SUM(E166+E167+E168+E169)</f>
        <v>5433.5</v>
      </c>
      <c r="F165" s="29">
        <f>SUM(F166+F167+F168+F169)</f>
        <v>6461.5</v>
      </c>
      <c r="G165" s="29">
        <f>SUM(G166+G167+G168+G169)</f>
        <v>15605.052</v>
      </c>
      <c r="H165" s="29">
        <f>SUM(H166+H167+H168+H169)</f>
        <v>11614.485260000001</v>
      </c>
      <c r="I165" s="29">
        <f>SUM(I166+I167+I168+I169)</f>
        <v>24369.296</v>
      </c>
      <c r="J165" s="29">
        <f>SUM(J166+J167+J168+J169)</f>
        <v>49323.58058</v>
      </c>
      <c r="K165" s="30">
        <f>SUM(K166+K167+K168+K169)</f>
        <v>29727.805900000003</v>
      </c>
      <c r="L165" s="29">
        <f>SUM(L166+L167+L168+L169)</f>
        <v>9578.324</v>
      </c>
      <c r="M165" s="29">
        <f>SUM(M166+M167+M168+M169)</f>
        <v>9880.872</v>
      </c>
      <c r="N165" s="15"/>
      <c r="O165" s="26"/>
      <c r="P165" s="27"/>
    </row>
    <row r="166" spans="1:16" s="2" customFormat="1" ht="27" customHeight="1">
      <c r="A166" s="28"/>
      <c r="B166" s="15" t="s">
        <v>22</v>
      </c>
      <c r="C166" s="18"/>
      <c r="D166" s="29">
        <f aca="true" t="shared" si="99" ref="D166:D169">SUM(D173)</f>
        <v>0</v>
      </c>
      <c r="E166" s="29">
        <f aca="true" t="shared" si="100" ref="E166:E169">SUM(E173)</f>
        <v>0</v>
      </c>
      <c r="F166" s="29">
        <f aca="true" t="shared" si="101" ref="F166:F169">SUM(F173)</f>
        <v>0</v>
      </c>
      <c r="G166" s="29">
        <f aca="true" t="shared" si="102" ref="G166:G169">SUM(G173)</f>
        <v>0</v>
      </c>
      <c r="H166" s="29">
        <f aca="true" t="shared" si="103" ref="H166:H169">SUM(H173)</f>
        <v>0</v>
      </c>
      <c r="I166" s="29">
        <f aca="true" t="shared" si="104" ref="I166:I169">SUM(I173)</f>
        <v>0</v>
      </c>
      <c r="J166" s="29">
        <f aca="true" t="shared" si="105" ref="J166:J169">SUM(J173)</f>
        <v>0</v>
      </c>
      <c r="K166" s="30">
        <f aca="true" t="shared" si="106" ref="K166:K169">SUM(K173)</f>
        <v>0</v>
      </c>
      <c r="L166" s="29">
        <f aca="true" t="shared" si="107" ref="L166:L169">SUM(L173)</f>
        <v>0</v>
      </c>
      <c r="M166" s="29">
        <f aca="true" t="shared" si="108" ref="M166:M169">SUM(M173)</f>
        <v>0</v>
      </c>
      <c r="N166" s="15"/>
      <c r="O166" s="26"/>
      <c r="P166" s="27"/>
    </row>
    <row r="167" spans="1:16" s="2" customFormat="1" ht="18.75" customHeight="1">
      <c r="A167" s="28"/>
      <c r="B167" s="15" t="s">
        <v>23</v>
      </c>
      <c r="C167" s="18"/>
      <c r="D167" s="29">
        <f t="shared" si="99"/>
        <v>1972.3</v>
      </c>
      <c r="E167" s="29">
        <f t="shared" si="100"/>
        <v>194.6</v>
      </c>
      <c r="F167" s="29">
        <f t="shared" si="101"/>
        <v>196.8</v>
      </c>
      <c r="G167" s="29">
        <f t="shared" si="102"/>
        <v>201.5</v>
      </c>
      <c r="H167" s="29">
        <f t="shared" si="103"/>
        <v>206.2</v>
      </c>
      <c r="I167" s="29">
        <f t="shared" si="104"/>
        <v>213.1</v>
      </c>
      <c r="J167" s="29">
        <f t="shared" si="105"/>
        <v>220</v>
      </c>
      <c r="K167" s="30">
        <f t="shared" si="106"/>
        <v>237.4</v>
      </c>
      <c r="L167" s="29">
        <f t="shared" si="107"/>
        <v>246.7</v>
      </c>
      <c r="M167" s="29">
        <f t="shared" si="108"/>
        <v>256</v>
      </c>
      <c r="N167" s="15"/>
      <c r="O167" s="26"/>
      <c r="P167" s="27"/>
    </row>
    <row r="168" spans="1:16" s="2" customFormat="1" ht="18.75" customHeight="1">
      <c r="A168" s="28"/>
      <c r="B168" s="15" t="s">
        <v>24</v>
      </c>
      <c r="C168" s="18"/>
      <c r="D168" s="29">
        <f t="shared" si="99"/>
        <v>160022.11574</v>
      </c>
      <c r="E168" s="29">
        <f t="shared" si="100"/>
        <v>5238.9</v>
      </c>
      <c r="F168" s="29">
        <f t="shared" si="101"/>
        <v>6264.7</v>
      </c>
      <c r="G168" s="29">
        <f t="shared" si="102"/>
        <v>15403.552</v>
      </c>
      <c r="H168" s="29">
        <f t="shared" si="103"/>
        <v>11408.28526</v>
      </c>
      <c r="I168" s="29">
        <f t="shared" si="104"/>
        <v>24156.196</v>
      </c>
      <c r="J168" s="29">
        <f t="shared" si="105"/>
        <v>49103.58058</v>
      </c>
      <c r="K168" s="30">
        <f t="shared" si="106"/>
        <v>29490.4059</v>
      </c>
      <c r="L168" s="29">
        <f t="shared" si="107"/>
        <v>9331.624</v>
      </c>
      <c r="M168" s="29">
        <f t="shared" si="108"/>
        <v>9624.872</v>
      </c>
      <c r="N168" s="15"/>
      <c r="O168" s="26"/>
      <c r="P168" s="27"/>
    </row>
    <row r="169" spans="1:16" s="2" customFormat="1" ht="18.75" customHeight="1">
      <c r="A169" s="28"/>
      <c r="B169" s="15" t="s">
        <v>25</v>
      </c>
      <c r="C169" s="18"/>
      <c r="D169" s="29">
        <f t="shared" si="99"/>
        <v>0</v>
      </c>
      <c r="E169" s="29">
        <f t="shared" si="100"/>
        <v>0</v>
      </c>
      <c r="F169" s="29">
        <f t="shared" si="101"/>
        <v>0</v>
      </c>
      <c r="G169" s="29">
        <f t="shared" si="102"/>
        <v>0</v>
      </c>
      <c r="H169" s="29">
        <f t="shared" si="103"/>
        <v>0</v>
      </c>
      <c r="I169" s="29">
        <f t="shared" si="104"/>
        <v>0</v>
      </c>
      <c r="J169" s="29">
        <f t="shared" si="105"/>
        <v>0</v>
      </c>
      <c r="K169" s="30">
        <f t="shared" si="106"/>
        <v>0</v>
      </c>
      <c r="L169" s="29">
        <f t="shared" si="107"/>
        <v>0</v>
      </c>
      <c r="M169" s="29">
        <f t="shared" si="108"/>
        <v>0</v>
      </c>
      <c r="N169" s="15"/>
      <c r="O169" s="26"/>
      <c r="P169" s="27"/>
    </row>
    <row r="170" spans="1:16" s="2" customFormat="1" ht="18.75" customHeight="1">
      <c r="A170" s="35"/>
      <c r="B170" s="62"/>
      <c r="C170" s="15" t="s">
        <v>98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26"/>
      <c r="P170" s="27"/>
    </row>
    <row r="171" spans="1:16" s="2" customFormat="1" ht="46.5" customHeight="1">
      <c r="A171" s="35"/>
      <c r="B171" s="35"/>
      <c r="C171" s="15" t="s">
        <v>99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26"/>
      <c r="P171" s="27"/>
    </row>
    <row r="172" spans="1:16" s="2" customFormat="1" ht="79.5" customHeight="1">
      <c r="A172" s="28" t="s">
        <v>100</v>
      </c>
      <c r="B172" s="32" t="s">
        <v>101</v>
      </c>
      <c r="C172" s="15" t="s">
        <v>102</v>
      </c>
      <c r="D172" s="29">
        <f>SUM(D173:D176)</f>
        <v>161994.41574</v>
      </c>
      <c r="E172" s="29">
        <f>SUM(E173:E176)</f>
        <v>5433.5</v>
      </c>
      <c r="F172" s="29">
        <f>SUM(F173:F176)</f>
        <v>6461.5</v>
      </c>
      <c r="G172" s="29">
        <f>SUM(G173:G176)</f>
        <v>15605.052</v>
      </c>
      <c r="H172" s="29">
        <f>SUM(H173:H176)</f>
        <v>11614.485260000001</v>
      </c>
      <c r="I172" s="29">
        <f>SUM(I173:I176)</f>
        <v>24369.296</v>
      </c>
      <c r="J172" s="29">
        <f>SUM(J173:J176)</f>
        <v>49323.58058</v>
      </c>
      <c r="K172" s="30">
        <f>SUM(K173:K176)</f>
        <v>29727.805900000003</v>
      </c>
      <c r="L172" s="29">
        <f>SUM(L173:L176)</f>
        <v>9578.324</v>
      </c>
      <c r="M172" s="29">
        <f>SUM(M173:M176)</f>
        <v>9880.872</v>
      </c>
      <c r="N172" s="15" t="s">
        <v>103</v>
      </c>
      <c r="O172" s="26"/>
      <c r="P172" s="27"/>
    </row>
    <row r="173" spans="1:16" s="2" customFormat="1" ht="18" customHeight="1">
      <c r="A173" s="28"/>
      <c r="B173" s="15" t="s">
        <v>22</v>
      </c>
      <c r="C173" s="18"/>
      <c r="D173" s="29">
        <f aca="true" t="shared" si="109" ref="D173:D176">SUM(E173:M173)</f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30">
        <v>0</v>
      </c>
      <c r="L173" s="29">
        <v>0</v>
      </c>
      <c r="M173" s="29">
        <v>0</v>
      </c>
      <c r="N173" s="15"/>
      <c r="O173" s="26"/>
      <c r="P173" s="27"/>
    </row>
    <row r="174" spans="1:16" s="2" customFormat="1" ht="18.75" customHeight="1">
      <c r="A174" s="28"/>
      <c r="B174" s="15" t="s">
        <v>23</v>
      </c>
      <c r="C174" s="18"/>
      <c r="D174" s="29">
        <f t="shared" si="109"/>
        <v>1972.3</v>
      </c>
      <c r="E174" s="29">
        <v>194.6</v>
      </c>
      <c r="F174" s="29">
        <v>196.8</v>
      </c>
      <c r="G174" s="29">
        <v>201.5</v>
      </c>
      <c r="H174" s="29">
        <v>206.2</v>
      </c>
      <c r="I174" s="29">
        <v>213.1</v>
      </c>
      <c r="J174" s="29">
        <v>220</v>
      </c>
      <c r="K174" s="30">
        <v>237.4</v>
      </c>
      <c r="L174" s="29">
        <v>246.7</v>
      </c>
      <c r="M174" s="29">
        <v>256</v>
      </c>
      <c r="N174" s="15"/>
      <c r="O174" s="26"/>
      <c r="P174" s="27"/>
    </row>
    <row r="175" spans="1:16" s="2" customFormat="1" ht="18.75" customHeight="1">
      <c r="A175" s="28"/>
      <c r="B175" s="15" t="s">
        <v>24</v>
      </c>
      <c r="C175" s="18"/>
      <c r="D175" s="29">
        <f t="shared" si="109"/>
        <v>160022.11574</v>
      </c>
      <c r="E175" s="29">
        <v>5238.9</v>
      </c>
      <c r="F175" s="29">
        <v>6264.7</v>
      </c>
      <c r="G175" s="29">
        <v>15403.552</v>
      </c>
      <c r="H175" s="29">
        <v>11408.28526</v>
      </c>
      <c r="I175" s="29">
        <v>24156.196</v>
      </c>
      <c r="J175" s="29">
        <v>49103.58058</v>
      </c>
      <c r="K175" s="30">
        <v>29490.4059</v>
      </c>
      <c r="L175" s="29">
        <v>9331.624</v>
      </c>
      <c r="M175" s="29">
        <v>9624.872</v>
      </c>
      <c r="N175" s="38"/>
      <c r="O175" s="26"/>
      <c r="P175" s="27"/>
    </row>
    <row r="176" spans="1:16" s="2" customFormat="1" ht="18.75" customHeight="1">
      <c r="A176" s="28"/>
      <c r="B176" s="15" t="s">
        <v>25</v>
      </c>
      <c r="C176" s="18"/>
      <c r="D176" s="29">
        <f t="shared" si="109"/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30">
        <v>0</v>
      </c>
      <c r="L176" s="29">
        <v>0</v>
      </c>
      <c r="M176" s="29">
        <v>0</v>
      </c>
      <c r="N176" s="15"/>
      <c r="O176" s="26"/>
      <c r="P176" s="27"/>
    </row>
    <row r="177" spans="1:16" s="2" customFormat="1" ht="84.75" customHeight="1">
      <c r="A177" s="19" t="s">
        <v>104</v>
      </c>
      <c r="B177" s="33" t="s">
        <v>105</v>
      </c>
      <c r="C177" s="61"/>
      <c r="D177" s="22">
        <f>SUM(D178:D181)</f>
        <v>85407.00130999999</v>
      </c>
      <c r="E177" s="22">
        <f aca="true" t="shared" si="110" ref="E177:E181">SUM(E182+E187+E192)</f>
        <v>11078.8</v>
      </c>
      <c r="F177" s="22">
        <f aca="true" t="shared" si="111" ref="F177:F181">SUM(F182+F187+F192)</f>
        <v>8294.2</v>
      </c>
      <c r="G177" s="22">
        <f aca="true" t="shared" si="112" ref="G177:G181">SUM(G182+G187+G192)</f>
        <v>3456.48336</v>
      </c>
      <c r="H177" s="22">
        <f aca="true" t="shared" si="113" ref="H177:H181">SUM(H182+H187+H192)</f>
        <v>11123.18484</v>
      </c>
      <c r="I177" s="22">
        <f aca="true" t="shared" si="114" ref="I177:I181">SUM(I182+I187+I192)</f>
        <v>15709.9788</v>
      </c>
      <c r="J177" s="22">
        <f aca="true" t="shared" si="115" ref="J177:J181">SUM(J182+J187+J192)</f>
        <v>9846.10191</v>
      </c>
      <c r="K177" s="25">
        <f aca="true" t="shared" si="116" ref="K177:K181">SUM(K182+K187+K192)</f>
        <v>10644.5564</v>
      </c>
      <c r="L177" s="22">
        <f aca="true" t="shared" si="117" ref="L177:L181">SUM(L182+L187+L192)</f>
        <v>7488.314</v>
      </c>
      <c r="M177" s="22">
        <f aca="true" t="shared" si="118" ref="M177:M181">SUM(M182+M187+M192)</f>
        <v>7765.382</v>
      </c>
      <c r="N177" s="15"/>
      <c r="O177" s="26"/>
      <c r="P177" s="27"/>
    </row>
    <row r="178" spans="1:16" s="2" customFormat="1" ht="18.75" customHeight="1">
      <c r="A178" s="28"/>
      <c r="B178" s="15" t="s">
        <v>22</v>
      </c>
      <c r="C178" s="18"/>
      <c r="D178" s="29">
        <f aca="true" t="shared" si="119" ref="D178:D181">SUM(D183+D188+D193)</f>
        <v>0</v>
      </c>
      <c r="E178" s="29">
        <f t="shared" si="110"/>
        <v>0</v>
      </c>
      <c r="F178" s="29">
        <f t="shared" si="111"/>
        <v>0</v>
      </c>
      <c r="G178" s="29">
        <f t="shared" si="112"/>
        <v>0</v>
      </c>
      <c r="H178" s="29">
        <f t="shared" si="113"/>
        <v>0</v>
      </c>
      <c r="I178" s="29">
        <f t="shared" si="114"/>
        <v>0</v>
      </c>
      <c r="J178" s="29">
        <f t="shared" si="115"/>
        <v>0</v>
      </c>
      <c r="K178" s="30">
        <f t="shared" si="116"/>
        <v>0</v>
      </c>
      <c r="L178" s="29">
        <f t="shared" si="117"/>
        <v>0</v>
      </c>
      <c r="M178" s="29">
        <f t="shared" si="118"/>
        <v>0</v>
      </c>
      <c r="N178" s="15"/>
      <c r="O178" s="26"/>
      <c r="P178" s="27"/>
    </row>
    <row r="179" spans="1:16" s="2" customFormat="1" ht="18" customHeight="1">
      <c r="A179" s="28"/>
      <c r="B179" s="15" t="s">
        <v>23</v>
      </c>
      <c r="C179" s="18"/>
      <c r="D179" s="29">
        <f t="shared" si="119"/>
        <v>3664.2</v>
      </c>
      <c r="E179" s="29">
        <f t="shared" si="110"/>
        <v>3664.2</v>
      </c>
      <c r="F179" s="29">
        <f t="shared" si="111"/>
        <v>0</v>
      </c>
      <c r="G179" s="29">
        <f t="shared" si="112"/>
        <v>0</v>
      </c>
      <c r="H179" s="29">
        <f t="shared" si="113"/>
        <v>0</v>
      </c>
      <c r="I179" s="29">
        <f t="shared" si="114"/>
        <v>0</v>
      </c>
      <c r="J179" s="29">
        <f t="shared" si="115"/>
        <v>0</v>
      </c>
      <c r="K179" s="30">
        <f t="shared" si="116"/>
        <v>0</v>
      </c>
      <c r="L179" s="29">
        <f t="shared" si="117"/>
        <v>0</v>
      </c>
      <c r="M179" s="29">
        <f t="shared" si="118"/>
        <v>0</v>
      </c>
      <c r="N179" s="15"/>
      <c r="O179" s="26"/>
      <c r="P179" s="27"/>
    </row>
    <row r="180" spans="1:16" s="2" customFormat="1" ht="18.75" customHeight="1">
      <c r="A180" s="28"/>
      <c r="B180" s="15" t="s">
        <v>24</v>
      </c>
      <c r="C180" s="18"/>
      <c r="D180" s="29">
        <f t="shared" si="119"/>
        <v>81742.80131</v>
      </c>
      <c r="E180" s="29">
        <f t="shared" si="110"/>
        <v>7414.599999999999</v>
      </c>
      <c r="F180" s="29">
        <f t="shared" si="111"/>
        <v>8294.2</v>
      </c>
      <c r="G180" s="29">
        <f t="shared" si="112"/>
        <v>3456.48336</v>
      </c>
      <c r="H180" s="29">
        <f t="shared" si="113"/>
        <v>11123.18484</v>
      </c>
      <c r="I180" s="29">
        <f t="shared" si="114"/>
        <v>15709.9788</v>
      </c>
      <c r="J180" s="29">
        <f t="shared" si="115"/>
        <v>9846.10191</v>
      </c>
      <c r="K180" s="30">
        <f t="shared" si="116"/>
        <v>10644.5564</v>
      </c>
      <c r="L180" s="29">
        <f t="shared" si="117"/>
        <v>7488.314</v>
      </c>
      <c r="M180" s="29">
        <f t="shared" si="118"/>
        <v>7765.382</v>
      </c>
      <c r="N180" s="15"/>
      <c r="O180" s="26"/>
      <c r="P180" s="27"/>
    </row>
    <row r="181" spans="1:16" s="2" customFormat="1" ht="22.5" customHeight="1">
      <c r="A181" s="28"/>
      <c r="B181" s="15" t="s">
        <v>25</v>
      </c>
      <c r="C181" s="18"/>
      <c r="D181" s="29">
        <f t="shared" si="119"/>
        <v>0</v>
      </c>
      <c r="E181" s="29">
        <f t="shared" si="110"/>
        <v>0</v>
      </c>
      <c r="F181" s="29">
        <f t="shared" si="111"/>
        <v>0</v>
      </c>
      <c r="G181" s="29">
        <f t="shared" si="112"/>
        <v>0</v>
      </c>
      <c r="H181" s="29">
        <f t="shared" si="113"/>
        <v>0</v>
      </c>
      <c r="I181" s="29">
        <f t="shared" si="114"/>
        <v>0</v>
      </c>
      <c r="J181" s="29">
        <f t="shared" si="115"/>
        <v>0</v>
      </c>
      <c r="K181" s="30">
        <f t="shared" si="116"/>
        <v>0</v>
      </c>
      <c r="L181" s="29">
        <f t="shared" si="117"/>
        <v>0</v>
      </c>
      <c r="M181" s="29">
        <f t="shared" si="118"/>
        <v>0</v>
      </c>
      <c r="N181" s="15"/>
      <c r="O181" s="26"/>
      <c r="P181" s="27"/>
    </row>
    <row r="182" spans="1:16" s="2" customFormat="1" ht="48.75" customHeight="1">
      <c r="A182" s="28" t="s">
        <v>106</v>
      </c>
      <c r="B182" s="32" t="s">
        <v>36</v>
      </c>
      <c r="C182" s="18"/>
      <c r="D182" s="29">
        <f>SUM(D183+D184+D185+D186)</f>
        <v>0</v>
      </c>
      <c r="E182" s="29">
        <f>SUM(E183+E184+E185+E186)</f>
        <v>0</v>
      </c>
      <c r="F182" s="29">
        <f>SUM(F183+F184+F185+F186)</f>
        <v>0</v>
      </c>
      <c r="G182" s="29">
        <f>SUM(G183+G184+G185+G186)</f>
        <v>0</v>
      </c>
      <c r="H182" s="29">
        <f>SUM(H183+H184+H185+H186)</f>
        <v>0</v>
      </c>
      <c r="I182" s="29">
        <f>SUM(I183+I184+I185+I186)</f>
        <v>0</v>
      </c>
      <c r="J182" s="29">
        <f>SUM(J183+J184+J185+J186)</f>
        <v>0</v>
      </c>
      <c r="K182" s="30">
        <f>SUM(K183+K184+K185+K186)</f>
        <v>0</v>
      </c>
      <c r="L182" s="29">
        <f>SUM(L183+L184+L185+L186)</f>
        <v>0</v>
      </c>
      <c r="M182" s="29">
        <f>SUM(M183+M184+M185+M186)</f>
        <v>0</v>
      </c>
      <c r="N182" s="15"/>
      <c r="O182" s="26"/>
      <c r="P182" s="27"/>
    </row>
    <row r="183" spans="1:16" s="2" customFormat="1" ht="18.75" customHeight="1">
      <c r="A183" s="28"/>
      <c r="B183" s="15" t="s">
        <v>22</v>
      </c>
      <c r="C183" s="18"/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30">
        <v>0</v>
      </c>
      <c r="L183" s="29">
        <v>0</v>
      </c>
      <c r="M183" s="29">
        <v>0</v>
      </c>
      <c r="N183" s="15"/>
      <c r="O183" s="26"/>
      <c r="P183" s="27"/>
    </row>
    <row r="184" spans="1:16" s="2" customFormat="1" ht="20.25" customHeight="1">
      <c r="A184" s="28"/>
      <c r="B184" s="15" t="s">
        <v>23</v>
      </c>
      <c r="C184" s="18"/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30">
        <v>0</v>
      </c>
      <c r="L184" s="29">
        <v>0</v>
      </c>
      <c r="M184" s="29">
        <v>0</v>
      </c>
      <c r="N184" s="15"/>
      <c r="O184" s="26"/>
      <c r="P184" s="27"/>
    </row>
    <row r="185" spans="1:16" s="2" customFormat="1" ht="18.75" customHeight="1">
      <c r="A185" s="28"/>
      <c r="B185" s="15" t="s">
        <v>24</v>
      </c>
      <c r="C185" s="18"/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30">
        <v>0</v>
      </c>
      <c r="L185" s="29">
        <v>0</v>
      </c>
      <c r="M185" s="29">
        <v>0</v>
      </c>
      <c r="N185" s="15"/>
      <c r="O185" s="26"/>
      <c r="P185" s="27"/>
    </row>
    <row r="186" spans="1:16" s="2" customFormat="1" ht="24.75" customHeight="1">
      <c r="A186" s="28"/>
      <c r="B186" s="15" t="s">
        <v>25</v>
      </c>
      <c r="C186" s="18"/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30">
        <v>0</v>
      </c>
      <c r="L186" s="29">
        <v>0</v>
      </c>
      <c r="M186" s="29">
        <v>0</v>
      </c>
      <c r="N186" s="15"/>
      <c r="O186" s="26"/>
      <c r="P186" s="27"/>
    </row>
    <row r="187" spans="1:16" s="2" customFormat="1" ht="65.25" customHeight="1">
      <c r="A187" s="28" t="s">
        <v>107</v>
      </c>
      <c r="B187" s="32" t="s">
        <v>38</v>
      </c>
      <c r="C187" s="18"/>
      <c r="D187" s="29">
        <f>SUM(D188+D189+D190+D191)</f>
        <v>0</v>
      </c>
      <c r="E187" s="29">
        <f>SUM(E188+E189+E190+E191)</f>
        <v>0</v>
      </c>
      <c r="F187" s="29">
        <f>SUM(F188+F189+F190+F191)</f>
        <v>0</v>
      </c>
      <c r="G187" s="29">
        <f>SUM(G188+G189+G190+G191)</f>
        <v>0</v>
      </c>
      <c r="H187" s="29">
        <f>SUM(H188+H189+H190+H191)</f>
        <v>0</v>
      </c>
      <c r="I187" s="29">
        <f>SUM(I188+I189+I190+I191)</f>
        <v>0</v>
      </c>
      <c r="J187" s="29">
        <f>SUM(J188+J189+J190+J191)</f>
        <v>0</v>
      </c>
      <c r="K187" s="30">
        <f>SUM(K188+K189+K190+K191)</f>
        <v>0</v>
      </c>
      <c r="L187" s="29">
        <f>SUM(L188+L189+L190+L191)</f>
        <v>0</v>
      </c>
      <c r="M187" s="29">
        <f>SUM(M188+M189+M190+M191)</f>
        <v>0</v>
      </c>
      <c r="N187" s="15"/>
      <c r="O187" s="26"/>
      <c r="P187" s="27"/>
    </row>
    <row r="188" spans="1:16" s="2" customFormat="1" ht="17.25" customHeight="1">
      <c r="A188" s="28"/>
      <c r="B188" s="15" t="s">
        <v>22</v>
      </c>
      <c r="C188" s="18"/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30">
        <v>0</v>
      </c>
      <c r="L188" s="29">
        <v>0</v>
      </c>
      <c r="M188" s="29">
        <v>0</v>
      </c>
      <c r="N188" s="15"/>
      <c r="O188" s="26"/>
      <c r="P188" s="27"/>
    </row>
    <row r="189" spans="1:16" s="2" customFormat="1" ht="18.75" customHeight="1">
      <c r="A189" s="28"/>
      <c r="B189" s="15" t="s">
        <v>23</v>
      </c>
      <c r="C189" s="18"/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30">
        <v>0</v>
      </c>
      <c r="L189" s="29">
        <v>0</v>
      </c>
      <c r="M189" s="29">
        <v>0</v>
      </c>
      <c r="N189" s="15"/>
      <c r="O189" s="26"/>
      <c r="P189" s="27"/>
    </row>
    <row r="190" spans="1:16" s="2" customFormat="1" ht="18.75" customHeight="1">
      <c r="A190" s="28"/>
      <c r="B190" s="15" t="s">
        <v>24</v>
      </c>
      <c r="C190" s="18"/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30">
        <v>0</v>
      </c>
      <c r="L190" s="29">
        <v>0</v>
      </c>
      <c r="M190" s="29">
        <v>0</v>
      </c>
      <c r="N190" s="15"/>
      <c r="O190" s="26"/>
      <c r="P190" s="27"/>
    </row>
    <row r="191" spans="1:16" s="2" customFormat="1" ht="18.75" customHeight="1">
      <c r="A191" s="28"/>
      <c r="B191" s="15" t="s">
        <v>25</v>
      </c>
      <c r="C191" s="18"/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30">
        <v>0</v>
      </c>
      <c r="L191" s="29">
        <v>0</v>
      </c>
      <c r="M191" s="29">
        <v>0</v>
      </c>
      <c r="N191" s="15"/>
      <c r="O191" s="26"/>
      <c r="P191" s="27"/>
    </row>
    <row r="192" spans="1:16" s="2" customFormat="1" ht="33" customHeight="1">
      <c r="A192" s="28" t="s">
        <v>108</v>
      </c>
      <c r="B192" s="32" t="s">
        <v>109</v>
      </c>
      <c r="C192" s="18"/>
      <c r="D192" s="29">
        <f>SUM(D193:D196)</f>
        <v>85407.00130999999</v>
      </c>
      <c r="E192" s="29">
        <f>SUM(E193+E194+E195+E196)</f>
        <v>11078.8</v>
      </c>
      <c r="F192" s="29">
        <f>SUM(F193+F194+F195+F196)</f>
        <v>8294.2</v>
      </c>
      <c r="G192" s="29">
        <f>SUM(G193+G194+G195+G196)</f>
        <v>3456.48336</v>
      </c>
      <c r="H192" s="29">
        <f>SUM(H193+H194+H195+H196)</f>
        <v>11123.18484</v>
      </c>
      <c r="I192" s="29">
        <f>SUM(I193+I194+I195+I196)</f>
        <v>15709.9788</v>
      </c>
      <c r="J192" s="29">
        <f>SUM(J193+J194+J195+J196)</f>
        <v>9846.10191</v>
      </c>
      <c r="K192" s="30">
        <f>SUM(K193+K194+K195+K196)</f>
        <v>10644.5564</v>
      </c>
      <c r="L192" s="29">
        <f>SUM(L193+L194+L195+L196)</f>
        <v>7488.314</v>
      </c>
      <c r="M192" s="29">
        <f>SUM(M193+M194+M195+M196)</f>
        <v>7765.382</v>
      </c>
      <c r="N192" s="15"/>
      <c r="O192" s="26"/>
      <c r="P192" s="27"/>
    </row>
    <row r="193" spans="1:15" s="2" customFormat="1" ht="20.25" customHeight="1">
      <c r="A193" s="28"/>
      <c r="B193" s="15" t="s">
        <v>22</v>
      </c>
      <c r="C193" s="18"/>
      <c r="D193" s="29">
        <f aca="true" t="shared" si="120" ref="D193:D195">SUM(D200+D205+D210)</f>
        <v>0</v>
      </c>
      <c r="E193" s="29">
        <f>SUM(E200++E205+E210)</f>
        <v>0</v>
      </c>
      <c r="F193" s="29">
        <f aca="true" t="shared" si="121" ref="F193:F194">SUM(F200++F205+F210)</f>
        <v>0</v>
      </c>
      <c r="G193" s="29">
        <f aca="true" t="shared" si="122" ref="G193:G194">SUM(G200++G205+G210)</f>
        <v>0</v>
      </c>
      <c r="H193" s="29">
        <f aca="true" t="shared" si="123" ref="H193:H194">SUM(H200++H205+H210)</f>
        <v>0</v>
      </c>
      <c r="I193" s="29">
        <f aca="true" t="shared" si="124" ref="I193:I194">SUM(I200++I205+I210)</f>
        <v>0</v>
      </c>
      <c r="J193" s="29">
        <f aca="true" t="shared" si="125" ref="J193:J194">SUM(J200++J205+J210)</f>
        <v>0</v>
      </c>
      <c r="K193" s="30">
        <f aca="true" t="shared" si="126" ref="K193:K194">SUM(K200++K205+K210)</f>
        <v>0</v>
      </c>
      <c r="L193" s="29">
        <f aca="true" t="shared" si="127" ref="L193:L194">SUM(L200++L205+L210)</f>
        <v>0</v>
      </c>
      <c r="M193" s="29">
        <f aca="true" t="shared" si="128" ref="M193:M194">SUM(M200++M205+M210)</f>
        <v>0</v>
      </c>
      <c r="N193" s="15"/>
      <c r="O193" s="26"/>
    </row>
    <row r="194" spans="1:15" s="2" customFormat="1" ht="20.25" customHeight="1">
      <c r="A194" s="28"/>
      <c r="B194" s="15" t="s">
        <v>23</v>
      </c>
      <c r="C194" s="18"/>
      <c r="D194" s="29">
        <f t="shared" si="120"/>
        <v>3664.2</v>
      </c>
      <c r="E194" s="29">
        <f aca="true" t="shared" si="129" ref="E194:E195">SUM(E201+E206+E211)</f>
        <v>3664.2</v>
      </c>
      <c r="F194" s="29">
        <f t="shared" si="121"/>
        <v>0</v>
      </c>
      <c r="G194" s="29">
        <f t="shared" si="122"/>
        <v>0</v>
      </c>
      <c r="H194" s="29">
        <f t="shared" si="123"/>
        <v>0</v>
      </c>
      <c r="I194" s="29">
        <f t="shared" si="124"/>
        <v>0</v>
      </c>
      <c r="J194" s="29">
        <f t="shared" si="125"/>
        <v>0</v>
      </c>
      <c r="K194" s="30">
        <f t="shared" si="126"/>
        <v>0</v>
      </c>
      <c r="L194" s="29">
        <f t="shared" si="127"/>
        <v>0</v>
      </c>
      <c r="M194" s="29">
        <f t="shared" si="128"/>
        <v>0</v>
      </c>
      <c r="N194" s="15"/>
      <c r="O194" s="26"/>
    </row>
    <row r="195" spans="1:15" s="2" customFormat="1" ht="20.25" customHeight="1">
      <c r="A195" s="28"/>
      <c r="B195" s="15" t="s">
        <v>24</v>
      </c>
      <c r="C195" s="18"/>
      <c r="D195" s="29">
        <f t="shared" si="120"/>
        <v>81742.80131</v>
      </c>
      <c r="E195" s="29">
        <f t="shared" si="129"/>
        <v>7414.599999999999</v>
      </c>
      <c r="F195" s="29">
        <f>SUM(F202+F207+F212)</f>
        <v>8294.2</v>
      </c>
      <c r="G195" s="29">
        <f>G202+G207</f>
        <v>3456.48336</v>
      </c>
      <c r="H195" s="29">
        <f>SUM(H202+H207+H212)</f>
        <v>11123.18484</v>
      </c>
      <c r="I195" s="29">
        <f>SUM(I202+I207+I212)</f>
        <v>15709.9788</v>
      </c>
      <c r="J195" s="29">
        <f>SUM(J202+J207+J212)</f>
        <v>9846.10191</v>
      </c>
      <c r="K195" s="30">
        <f>SUM(K202+K207+K212)</f>
        <v>10644.5564</v>
      </c>
      <c r="L195" s="29">
        <f>SUM(L202+L207+L212)</f>
        <v>7488.314</v>
      </c>
      <c r="M195" s="29">
        <f>SUM(M202+M207+M212)</f>
        <v>7765.382</v>
      </c>
      <c r="N195" s="38"/>
      <c r="O195" s="26"/>
    </row>
    <row r="196" spans="1:15" s="2" customFormat="1" ht="15" customHeight="1">
      <c r="A196" s="28"/>
      <c r="B196" s="15" t="s">
        <v>25</v>
      </c>
      <c r="C196" s="18"/>
      <c r="D196" s="29">
        <f>SUM(D203++D208+D213)</f>
        <v>0</v>
      </c>
      <c r="E196" s="29">
        <f>SUM(E203++E208+E213)</f>
        <v>0</v>
      </c>
      <c r="F196" s="29">
        <f>SUM(F203++F208+F213)</f>
        <v>0</v>
      </c>
      <c r="G196" s="29">
        <f>SUM(G203++G208+G213)</f>
        <v>0</v>
      </c>
      <c r="H196" s="29">
        <f>SUM(H203++H208+H213)</f>
        <v>0</v>
      </c>
      <c r="I196" s="29">
        <f>SUM(I203++I208+I213)</f>
        <v>0</v>
      </c>
      <c r="J196" s="29">
        <f>SUM(J203++J208+J213)</f>
        <v>0</v>
      </c>
      <c r="K196" s="30">
        <f>SUM(K203++K208+K213)</f>
        <v>0</v>
      </c>
      <c r="L196" s="29">
        <f>SUM(L203++L208+L213)</f>
        <v>0</v>
      </c>
      <c r="M196" s="29">
        <f>SUM(M203++M208+M213)</f>
        <v>0</v>
      </c>
      <c r="N196" s="15"/>
      <c r="O196" s="26"/>
    </row>
    <row r="197" spans="1:15" s="2" customFormat="1" ht="15.75" customHeight="1">
      <c r="A197" s="35"/>
      <c r="B197" s="35"/>
      <c r="C197" s="15" t="s">
        <v>110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26"/>
    </row>
    <row r="198" spans="1:15" s="2" customFormat="1" ht="15.75" customHeight="1">
      <c r="A198" s="35"/>
      <c r="B198" s="35"/>
      <c r="C198" s="15" t="s">
        <v>111</v>
      </c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26"/>
    </row>
    <row r="199" spans="1:15" s="2" customFormat="1" ht="63" customHeight="1">
      <c r="A199" s="28" t="s">
        <v>112</v>
      </c>
      <c r="B199" s="63" t="s">
        <v>113</v>
      </c>
      <c r="C199" s="15" t="s">
        <v>65</v>
      </c>
      <c r="D199" s="29">
        <f>SUM(D200:D203)</f>
        <v>3856.3999999999996</v>
      </c>
      <c r="E199" s="29">
        <f>SUM(E200:E203)</f>
        <v>3856.3999999999996</v>
      </c>
      <c r="F199" s="29">
        <f>SUM(F200:F203)</f>
        <v>0</v>
      </c>
      <c r="G199" s="29">
        <f>SUM(G200:G203)</f>
        <v>0</v>
      </c>
      <c r="H199" s="29">
        <f>SUM(H200:H203)</f>
        <v>0</v>
      </c>
      <c r="I199" s="29">
        <f>SUM(I200:I203)</f>
        <v>0</v>
      </c>
      <c r="J199" s="29">
        <f>SUM(J200:J203)</f>
        <v>0</v>
      </c>
      <c r="K199" s="30">
        <f>SUM(K200:K203)</f>
        <v>0</v>
      </c>
      <c r="L199" s="29">
        <f>SUM(L200:L203)</f>
        <v>0</v>
      </c>
      <c r="M199" s="29">
        <f>SUM(M200:M203)</f>
        <v>0</v>
      </c>
      <c r="N199" s="38"/>
      <c r="O199" s="26"/>
    </row>
    <row r="200" spans="1:15" s="2" customFormat="1" ht="15.75">
      <c r="A200" s="28"/>
      <c r="B200" s="15" t="s">
        <v>22</v>
      </c>
      <c r="C200" s="15"/>
      <c r="D200" s="29">
        <f aca="true" t="shared" si="130" ref="D200:D203">SUM(E200:M200)</f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30">
        <v>0</v>
      </c>
      <c r="L200" s="29">
        <v>0</v>
      </c>
      <c r="M200" s="29">
        <v>0</v>
      </c>
      <c r="N200" s="38"/>
      <c r="O200" s="26"/>
    </row>
    <row r="201" spans="1:15" s="2" customFormat="1" ht="15.75">
      <c r="A201" s="28"/>
      <c r="B201" s="15" t="s">
        <v>23</v>
      </c>
      <c r="C201" s="15"/>
      <c r="D201" s="29">
        <f t="shared" si="130"/>
        <v>3664.2</v>
      </c>
      <c r="E201" s="29">
        <v>3664.2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30">
        <v>0</v>
      </c>
      <c r="L201" s="29">
        <v>0</v>
      </c>
      <c r="M201" s="29">
        <v>0</v>
      </c>
      <c r="N201" s="38"/>
      <c r="O201" s="26"/>
    </row>
    <row r="202" spans="1:15" s="2" customFormat="1" ht="15.75">
      <c r="A202" s="28"/>
      <c r="B202" s="15" t="s">
        <v>24</v>
      </c>
      <c r="C202" s="15"/>
      <c r="D202" s="29">
        <f t="shared" si="130"/>
        <v>192.2</v>
      </c>
      <c r="E202" s="29">
        <v>192.2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30">
        <v>0</v>
      </c>
      <c r="L202" s="29">
        <v>0</v>
      </c>
      <c r="M202" s="29">
        <v>0</v>
      </c>
      <c r="N202" s="38"/>
      <c r="O202" s="26"/>
    </row>
    <row r="203" spans="1:15" s="2" customFormat="1" ht="15.75">
      <c r="A203" s="28"/>
      <c r="B203" s="15" t="s">
        <v>25</v>
      </c>
      <c r="C203" s="15"/>
      <c r="D203" s="29">
        <f t="shared" si="130"/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30">
        <v>0</v>
      </c>
      <c r="L203" s="29">
        <v>0</v>
      </c>
      <c r="M203" s="29">
        <v>0</v>
      </c>
      <c r="N203" s="38"/>
      <c r="O203" s="26"/>
    </row>
    <row r="204" spans="1:15" s="2" customFormat="1" ht="78" customHeight="1">
      <c r="A204" s="28" t="s">
        <v>114</v>
      </c>
      <c r="B204" s="36" t="s">
        <v>115</v>
      </c>
      <c r="C204" s="15" t="s">
        <v>102</v>
      </c>
      <c r="D204" s="29">
        <f>SUM(D205:D208)</f>
        <v>55521.62882</v>
      </c>
      <c r="E204" s="29">
        <f>SUM(E205:E208)</f>
        <v>1914</v>
      </c>
      <c r="F204" s="29">
        <f>SUM(F205:F208)</f>
        <v>6519.7</v>
      </c>
      <c r="G204" s="29">
        <f>SUM(G205:G208)</f>
        <v>3456.48336</v>
      </c>
      <c r="H204" s="29">
        <f>SUM(H205:H208)</f>
        <v>7082.58486</v>
      </c>
      <c r="I204" s="29">
        <f>SUM(I205:I208)</f>
        <v>5495.58083</v>
      </c>
      <c r="J204" s="29">
        <f>SUM(J205:J208)</f>
        <v>5155.02737</v>
      </c>
      <c r="K204" s="30">
        <f>SUM(K205:K208)</f>
        <v>10644.5564</v>
      </c>
      <c r="L204" s="29">
        <f>SUM(L205:L208)</f>
        <v>7488.314</v>
      </c>
      <c r="M204" s="29">
        <f>SUM(M205:M208)</f>
        <v>7765.382</v>
      </c>
      <c r="N204" s="15" t="s">
        <v>116</v>
      </c>
      <c r="O204" s="26"/>
    </row>
    <row r="205" spans="1:15" s="2" customFormat="1" ht="15.75">
      <c r="A205" s="35"/>
      <c r="B205" s="16" t="s">
        <v>22</v>
      </c>
      <c r="C205" s="18"/>
      <c r="D205" s="29">
        <f aca="true" t="shared" si="131" ref="D205:D208">SUM(E205:M205)</f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30">
        <v>0</v>
      </c>
      <c r="L205" s="29">
        <v>0</v>
      </c>
      <c r="M205" s="29">
        <v>0</v>
      </c>
      <c r="N205" s="15"/>
      <c r="O205" s="26"/>
    </row>
    <row r="206" spans="1:15" s="2" customFormat="1" ht="15.75">
      <c r="A206" s="35"/>
      <c r="B206" s="16" t="s">
        <v>23</v>
      </c>
      <c r="C206" s="18"/>
      <c r="D206" s="29">
        <f t="shared" si="131"/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30">
        <v>0</v>
      </c>
      <c r="L206" s="29">
        <v>0</v>
      </c>
      <c r="M206" s="29">
        <v>0</v>
      </c>
      <c r="N206" s="15"/>
      <c r="O206" s="26"/>
    </row>
    <row r="207" spans="1:15" s="2" customFormat="1" ht="15.75">
      <c r="A207" s="35"/>
      <c r="B207" s="16" t="s">
        <v>24</v>
      </c>
      <c r="C207" s="18"/>
      <c r="D207" s="29">
        <f t="shared" si="131"/>
        <v>55521.62882</v>
      </c>
      <c r="E207" s="29">
        <v>1914</v>
      </c>
      <c r="F207" s="29">
        <v>6519.7</v>
      </c>
      <c r="G207" s="29">
        <v>3456.48336</v>
      </c>
      <c r="H207" s="29">
        <v>7082.58486</v>
      </c>
      <c r="I207" s="29">
        <v>5495.58083</v>
      </c>
      <c r="J207" s="29">
        <v>5155.02737</v>
      </c>
      <c r="K207" s="30">
        <v>10644.5564</v>
      </c>
      <c r="L207" s="29">
        <v>7488.314</v>
      </c>
      <c r="M207" s="29">
        <v>7765.382</v>
      </c>
      <c r="N207" s="38"/>
      <c r="O207" s="26"/>
    </row>
    <row r="208" spans="1:15" s="2" customFormat="1" ht="17.25" customHeight="1">
      <c r="A208" s="35"/>
      <c r="B208" s="16" t="s">
        <v>25</v>
      </c>
      <c r="C208" s="18"/>
      <c r="D208" s="29">
        <f t="shared" si="131"/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30">
        <v>0</v>
      </c>
      <c r="L208" s="29">
        <v>0</v>
      </c>
      <c r="M208" s="29">
        <v>0</v>
      </c>
      <c r="N208" s="15"/>
      <c r="O208" s="26"/>
    </row>
    <row r="209" spans="1:15" s="2" customFormat="1" ht="64.5" customHeight="1">
      <c r="A209" s="42" t="s">
        <v>117</v>
      </c>
      <c r="B209" s="64" t="s">
        <v>118</v>
      </c>
      <c r="C209" s="15" t="s">
        <v>65</v>
      </c>
      <c r="D209" s="65">
        <f>SUM(D210:D213)</f>
        <v>26028.97249</v>
      </c>
      <c r="E209" s="65">
        <f>SUM(E210:E213)</f>
        <v>5308.4</v>
      </c>
      <c r="F209" s="65">
        <f>SUM(F210:F213)</f>
        <v>1774.5</v>
      </c>
      <c r="G209" s="65">
        <f>SUM(G210:G213)</f>
        <v>0</v>
      </c>
      <c r="H209" s="65">
        <f>SUM(H210:H213)</f>
        <v>4040.59998</v>
      </c>
      <c r="I209" s="65">
        <f>SUM(I210:I213)</f>
        <v>10214.39797</v>
      </c>
      <c r="J209" s="65">
        <f>SUM(J210:J213)</f>
        <v>4691.07454</v>
      </c>
      <c r="K209" s="66">
        <f>SUM(K210:K213)</f>
        <v>0</v>
      </c>
      <c r="L209" s="65">
        <f>SUM(L210:L213)</f>
        <v>0</v>
      </c>
      <c r="M209" s="65">
        <f>SUM(M210:M213)</f>
        <v>0</v>
      </c>
      <c r="N209" s="42" t="s">
        <v>119</v>
      </c>
      <c r="O209" s="26"/>
    </row>
    <row r="210" spans="1:15" s="2" customFormat="1" ht="15.75">
      <c r="A210" s="18"/>
      <c r="B210" s="16" t="s">
        <v>22</v>
      </c>
      <c r="C210" s="18"/>
      <c r="D210" s="65">
        <f aca="true" t="shared" si="132" ref="D210:D214">SUM(E210:M210)</f>
        <v>0</v>
      </c>
      <c r="E210" s="65">
        <v>0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6">
        <v>0</v>
      </c>
      <c r="L210" s="65">
        <v>0</v>
      </c>
      <c r="M210" s="65">
        <v>0</v>
      </c>
      <c r="N210" s="18"/>
      <c r="O210" s="26"/>
    </row>
    <row r="211" spans="1:15" s="2" customFormat="1" ht="15.75">
      <c r="A211" s="18"/>
      <c r="B211" s="16" t="s">
        <v>23</v>
      </c>
      <c r="C211" s="18"/>
      <c r="D211" s="65">
        <f t="shared" si="132"/>
        <v>0</v>
      </c>
      <c r="E211" s="65">
        <v>0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6">
        <v>0</v>
      </c>
      <c r="L211" s="65">
        <v>0</v>
      </c>
      <c r="M211" s="65">
        <v>0</v>
      </c>
      <c r="N211" s="18"/>
      <c r="O211" s="26"/>
    </row>
    <row r="212" spans="1:15" s="2" customFormat="1" ht="15.75">
      <c r="A212" s="18"/>
      <c r="B212" s="16" t="s">
        <v>24</v>
      </c>
      <c r="C212" s="18"/>
      <c r="D212" s="65">
        <f t="shared" si="132"/>
        <v>26028.97249</v>
      </c>
      <c r="E212" s="65">
        <v>5308.4</v>
      </c>
      <c r="F212" s="65">
        <v>1774.5</v>
      </c>
      <c r="G212" s="65">
        <v>0</v>
      </c>
      <c r="H212" s="65">
        <v>4040.59998</v>
      </c>
      <c r="I212" s="65">
        <v>10214.39797</v>
      </c>
      <c r="J212" s="65">
        <v>4691.07454</v>
      </c>
      <c r="K212" s="66">
        <v>0</v>
      </c>
      <c r="L212" s="65">
        <v>0</v>
      </c>
      <c r="M212" s="65">
        <v>0</v>
      </c>
      <c r="N212" s="67"/>
      <c r="O212" s="26"/>
    </row>
    <row r="213" spans="1:15" s="2" customFormat="1" ht="14.25" customHeight="1">
      <c r="A213" s="18"/>
      <c r="B213" s="16" t="s">
        <v>25</v>
      </c>
      <c r="C213" s="18"/>
      <c r="D213" s="65">
        <f t="shared" si="132"/>
        <v>0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6">
        <v>0</v>
      </c>
      <c r="L213" s="65">
        <v>0</v>
      </c>
      <c r="M213" s="65">
        <v>0</v>
      </c>
      <c r="N213" s="18"/>
      <c r="O213" s="26"/>
    </row>
    <row r="214" spans="1:15" s="2" customFormat="1" ht="131.25" customHeight="1">
      <c r="A214" s="19" t="s">
        <v>120</v>
      </c>
      <c r="B214" s="33" t="s">
        <v>121</v>
      </c>
      <c r="C214" s="61"/>
      <c r="D214" s="22">
        <f t="shared" si="132"/>
        <v>15108.6</v>
      </c>
      <c r="E214" s="22">
        <f aca="true" t="shared" si="133" ref="E214:E218">SUM(E219+E241+E246)</f>
        <v>0</v>
      </c>
      <c r="F214" s="22">
        <f aca="true" t="shared" si="134" ref="F214:F218">SUM(F219+F241+F246)</f>
        <v>0</v>
      </c>
      <c r="G214" s="22">
        <f aca="true" t="shared" si="135" ref="G214:G218">SUM(G219+G241+G246)</f>
        <v>0</v>
      </c>
      <c r="H214" s="22">
        <f aca="true" t="shared" si="136" ref="H214:H216">SUM(H219+H241+H246)</f>
        <v>14329.4</v>
      </c>
      <c r="I214" s="22">
        <f aca="true" t="shared" si="137" ref="I214:I218">SUM(I219+I241+I246)</f>
        <v>0</v>
      </c>
      <c r="J214" s="22">
        <f aca="true" t="shared" si="138" ref="J214:J218">SUM(J219+J241+J246)</f>
        <v>0</v>
      </c>
      <c r="K214" s="25">
        <f aca="true" t="shared" si="139" ref="K214:K218">SUM(K219+K241+K246)</f>
        <v>0</v>
      </c>
      <c r="L214" s="22">
        <f aca="true" t="shared" si="140" ref="L214:L218">SUM(L219+L241+L246)</f>
        <v>779.2</v>
      </c>
      <c r="M214" s="22">
        <f aca="true" t="shared" si="141" ref="M214:M218">SUM(M219+M241+M246)</f>
        <v>0</v>
      </c>
      <c r="N214" s="15"/>
      <c r="O214" s="56"/>
    </row>
    <row r="215" spans="1:15" s="2" customFormat="1" ht="21" customHeight="1">
      <c r="A215" s="28"/>
      <c r="B215" s="15" t="s">
        <v>22</v>
      </c>
      <c r="C215" s="18"/>
      <c r="D215" s="29">
        <f aca="true" t="shared" si="142" ref="D215:D218">SUM(D220+D242+D247)</f>
        <v>0</v>
      </c>
      <c r="E215" s="29">
        <f t="shared" si="133"/>
        <v>0</v>
      </c>
      <c r="F215" s="29">
        <f t="shared" si="134"/>
        <v>0</v>
      </c>
      <c r="G215" s="29">
        <f t="shared" si="135"/>
        <v>0</v>
      </c>
      <c r="H215" s="29">
        <f t="shared" si="136"/>
        <v>0</v>
      </c>
      <c r="I215" s="29">
        <f t="shared" si="137"/>
        <v>0</v>
      </c>
      <c r="J215" s="29">
        <f t="shared" si="138"/>
        <v>0</v>
      </c>
      <c r="K215" s="30">
        <f t="shared" si="139"/>
        <v>0</v>
      </c>
      <c r="L215" s="29">
        <f t="shared" si="140"/>
        <v>0</v>
      </c>
      <c r="M215" s="29">
        <f t="shared" si="141"/>
        <v>0</v>
      </c>
      <c r="N215" s="15"/>
      <c r="O215" s="56"/>
    </row>
    <row r="216" spans="1:15" s="2" customFormat="1" ht="17.25" customHeight="1">
      <c r="A216" s="28"/>
      <c r="B216" s="15" t="s">
        <v>23</v>
      </c>
      <c r="C216" s="18"/>
      <c r="D216" s="29">
        <f t="shared" si="142"/>
        <v>13299.6</v>
      </c>
      <c r="E216" s="29">
        <f t="shared" si="133"/>
        <v>0</v>
      </c>
      <c r="F216" s="29">
        <f t="shared" si="134"/>
        <v>0</v>
      </c>
      <c r="G216" s="29">
        <f t="shared" si="135"/>
        <v>0</v>
      </c>
      <c r="H216" s="29">
        <f t="shared" si="136"/>
        <v>13299.6</v>
      </c>
      <c r="I216" s="29">
        <f t="shared" si="137"/>
        <v>0</v>
      </c>
      <c r="J216" s="29">
        <f t="shared" si="138"/>
        <v>0</v>
      </c>
      <c r="K216" s="30">
        <f t="shared" si="139"/>
        <v>0</v>
      </c>
      <c r="L216" s="29">
        <f t="shared" si="140"/>
        <v>0</v>
      </c>
      <c r="M216" s="29">
        <f t="shared" si="141"/>
        <v>0</v>
      </c>
      <c r="N216" s="15"/>
      <c r="O216" s="56"/>
    </row>
    <row r="217" spans="1:15" s="2" customFormat="1" ht="17.25" customHeight="1">
      <c r="A217" s="28"/>
      <c r="B217" s="15" t="s">
        <v>24</v>
      </c>
      <c r="C217" s="18"/>
      <c r="D217" s="29">
        <f t="shared" si="142"/>
        <v>1809</v>
      </c>
      <c r="E217" s="29">
        <f t="shared" si="133"/>
        <v>0</v>
      </c>
      <c r="F217" s="29">
        <f t="shared" si="134"/>
        <v>0</v>
      </c>
      <c r="G217" s="29">
        <f t="shared" si="135"/>
        <v>0</v>
      </c>
      <c r="H217" s="29">
        <f>H222+H244+H249</f>
        <v>1029.8</v>
      </c>
      <c r="I217" s="29">
        <f t="shared" si="137"/>
        <v>0</v>
      </c>
      <c r="J217" s="29">
        <f t="shared" si="138"/>
        <v>0</v>
      </c>
      <c r="K217" s="30">
        <f t="shared" si="139"/>
        <v>0</v>
      </c>
      <c r="L217" s="29">
        <f t="shared" si="140"/>
        <v>779.2</v>
      </c>
      <c r="M217" s="29">
        <f t="shared" si="141"/>
        <v>0</v>
      </c>
      <c r="N217" s="15"/>
      <c r="O217" s="56"/>
    </row>
    <row r="218" spans="1:15" s="2" customFormat="1" ht="15.75" customHeight="1">
      <c r="A218" s="28"/>
      <c r="B218" s="15" t="s">
        <v>25</v>
      </c>
      <c r="C218" s="18"/>
      <c r="D218" s="29">
        <f t="shared" si="142"/>
        <v>0</v>
      </c>
      <c r="E218" s="29">
        <f t="shared" si="133"/>
        <v>0</v>
      </c>
      <c r="F218" s="29">
        <f t="shared" si="134"/>
        <v>0</v>
      </c>
      <c r="G218" s="29">
        <f t="shared" si="135"/>
        <v>0</v>
      </c>
      <c r="H218" s="29">
        <f>SUM(H223+H245+H250)</f>
        <v>0</v>
      </c>
      <c r="I218" s="29">
        <f t="shared" si="137"/>
        <v>0</v>
      </c>
      <c r="J218" s="29">
        <f t="shared" si="138"/>
        <v>0</v>
      </c>
      <c r="K218" s="30">
        <f t="shared" si="139"/>
        <v>0</v>
      </c>
      <c r="L218" s="29">
        <f t="shared" si="140"/>
        <v>0</v>
      </c>
      <c r="M218" s="29">
        <f t="shared" si="141"/>
        <v>0</v>
      </c>
      <c r="N218" s="15"/>
      <c r="O218" s="56"/>
    </row>
    <row r="219" spans="1:15" s="2" customFormat="1" ht="54.75" customHeight="1">
      <c r="A219" s="28" t="s">
        <v>122</v>
      </c>
      <c r="B219" s="32" t="s">
        <v>36</v>
      </c>
      <c r="C219" s="18"/>
      <c r="D219" s="29">
        <f>SUM(D220:D223)</f>
        <v>15108.6</v>
      </c>
      <c r="E219" s="29">
        <f>SUM(E220:E223)</f>
        <v>0</v>
      </c>
      <c r="F219" s="29">
        <f>SUM(F220:F223)</f>
        <v>0</v>
      </c>
      <c r="G219" s="29">
        <f>SUM(G220:G223)</f>
        <v>0</v>
      </c>
      <c r="H219" s="29">
        <f>H220+H221+H222+H223</f>
        <v>14329.4</v>
      </c>
      <c r="I219" s="29">
        <f>SUM(I220:I223)</f>
        <v>0</v>
      </c>
      <c r="J219" s="29">
        <f>SUM(J220:J223)</f>
        <v>0</v>
      </c>
      <c r="K219" s="30">
        <f>SUM(K220:K223)</f>
        <v>0</v>
      </c>
      <c r="L219" s="29">
        <f>SUM(L220:L223)</f>
        <v>779.2</v>
      </c>
      <c r="M219" s="29">
        <f>SUM(M220:M223)</f>
        <v>0</v>
      </c>
      <c r="N219" s="15"/>
      <c r="O219" s="56"/>
    </row>
    <row r="220" spans="1:15" s="2" customFormat="1" ht="19.5" customHeight="1">
      <c r="A220" s="28"/>
      <c r="B220" s="15" t="s">
        <v>22</v>
      </c>
      <c r="C220" s="18"/>
      <c r="D220" s="29">
        <f aca="true" t="shared" si="143" ref="D220:D221">SUM(D227+D232)</f>
        <v>0</v>
      </c>
      <c r="E220" s="29">
        <f aca="true" t="shared" si="144" ref="E220:E223">SUM(E227+E232)</f>
        <v>0</v>
      </c>
      <c r="F220" s="29">
        <f aca="true" t="shared" si="145" ref="F220:F223">SUM(F227+F232)</f>
        <v>0</v>
      </c>
      <c r="G220" s="29">
        <f aca="true" t="shared" si="146" ref="G220:G223">SUM(G227+G232)</f>
        <v>0</v>
      </c>
      <c r="H220" s="29">
        <f aca="true" t="shared" si="147" ref="H220:H223">SUM(H227+H232)</f>
        <v>0</v>
      </c>
      <c r="I220" s="29">
        <f aca="true" t="shared" si="148" ref="I220:I223">SUM(I227+I232)</f>
        <v>0</v>
      </c>
      <c r="J220" s="29">
        <f aca="true" t="shared" si="149" ref="J220:J223">SUM(J227+J232)</f>
        <v>0</v>
      </c>
      <c r="K220" s="30">
        <f aca="true" t="shared" si="150" ref="K220:K223">SUM(K227+K232)</f>
        <v>0</v>
      </c>
      <c r="L220" s="29">
        <f aca="true" t="shared" si="151" ref="L220:L221">SUM(L227+L232)</f>
        <v>0</v>
      </c>
      <c r="M220" s="29">
        <f aca="true" t="shared" si="152" ref="M220:M221">SUM(M227+M232)</f>
        <v>0</v>
      </c>
      <c r="N220" s="15"/>
      <c r="O220" s="56"/>
    </row>
    <row r="221" spans="1:15" s="2" customFormat="1" ht="15.75">
      <c r="A221" s="28"/>
      <c r="B221" s="15" t="s">
        <v>23</v>
      </c>
      <c r="C221" s="18"/>
      <c r="D221" s="29">
        <f t="shared" si="143"/>
        <v>13299.6</v>
      </c>
      <c r="E221" s="29">
        <f t="shared" si="144"/>
        <v>0</v>
      </c>
      <c r="F221" s="29">
        <f t="shared" si="145"/>
        <v>0</v>
      </c>
      <c r="G221" s="29">
        <f t="shared" si="146"/>
        <v>0</v>
      </c>
      <c r="H221" s="29">
        <f t="shared" si="147"/>
        <v>13299.6</v>
      </c>
      <c r="I221" s="29">
        <f t="shared" si="148"/>
        <v>0</v>
      </c>
      <c r="J221" s="29">
        <f t="shared" si="149"/>
        <v>0</v>
      </c>
      <c r="K221" s="30">
        <f t="shared" si="150"/>
        <v>0</v>
      </c>
      <c r="L221" s="29">
        <f t="shared" si="151"/>
        <v>0</v>
      </c>
      <c r="M221" s="29">
        <f t="shared" si="152"/>
        <v>0</v>
      </c>
      <c r="N221" s="15"/>
      <c r="O221" s="56"/>
    </row>
    <row r="222" spans="1:15" s="2" customFormat="1" ht="15.75">
      <c r="A222" s="28"/>
      <c r="B222" s="15" t="s">
        <v>24</v>
      </c>
      <c r="C222" s="18"/>
      <c r="D222" s="29">
        <f>SUM(D229+D234+D239)</f>
        <v>1809</v>
      </c>
      <c r="E222" s="29">
        <f t="shared" si="144"/>
        <v>0</v>
      </c>
      <c r="F222" s="29">
        <f t="shared" si="145"/>
        <v>0</v>
      </c>
      <c r="G222" s="29">
        <f t="shared" si="146"/>
        <v>0</v>
      </c>
      <c r="H222" s="29">
        <f t="shared" si="147"/>
        <v>1029.8</v>
      </c>
      <c r="I222" s="29">
        <f t="shared" si="148"/>
        <v>0</v>
      </c>
      <c r="J222" s="29">
        <f t="shared" si="149"/>
        <v>0</v>
      </c>
      <c r="K222" s="30">
        <f t="shared" si="150"/>
        <v>0</v>
      </c>
      <c r="L222" s="29">
        <f>SUM(L229+L234+L239)</f>
        <v>779.2</v>
      </c>
      <c r="M222" s="29">
        <f>SUM(M229+M234+M239)</f>
        <v>0</v>
      </c>
      <c r="N222" s="15"/>
      <c r="O222" s="56"/>
    </row>
    <row r="223" spans="1:15" s="2" customFormat="1" ht="15.75">
      <c r="A223" s="28"/>
      <c r="B223" s="15" t="s">
        <v>25</v>
      </c>
      <c r="C223" s="18"/>
      <c r="D223" s="29">
        <f>SUM(D230+D235)</f>
        <v>0</v>
      </c>
      <c r="E223" s="29">
        <f t="shared" si="144"/>
        <v>0</v>
      </c>
      <c r="F223" s="29">
        <f t="shared" si="145"/>
        <v>0</v>
      </c>
      <c r="G223" s="29">
        <f t="shared" si="146"/>
        <v>0</v>
      </c>
      <c r="H223" s="29">
        <f t="shared" si="147"/>
        <v>0</v>
      </c>
      <c r="I223" s="29">
        <f t="shared" si="148"/>
        <v>0</v>
      </c>
      <c r="J223" s="29">
        <f t="shared" si="149"/>
        <v>0</v>
      </c>
      <c r="K223" s="30">
        <f t="shared" si="150"/>
        <v>0</v>
      </c>
      <c r="L223" s="29">
        <f>SUM(L230+L235)</f>
        <v>0</v>
      </c>
      <c r="M223" s="29">
        <f>SUM(M230+M235)</f>
        <v>0</v>
      </c>
      <c r="N223" s="15"/>
      <c r="O223" s="56"/>
    </row>
    <row r="224" spans="1:14" s="2" customFormat="1" ht="16.5" customHeight="1">
      <c r="A224" s="35"/>
      <c r="B224" s="35"/>
      <c r="C224" s="15" t="s">
        <v>123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s="2" customFormat="1" ht="35.25" customHeight="1">
      <c r="A225" s="35"/>
      <c r="B225" s="35"/>
      <c r="C225" s="15" t="s">
        <v>124</v>
      </c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s="2" customFormat="1" ht="63">
      <c r="A226" s="28" t="s">
        <v>125</v>
      </c>
      <c r="B226" s="63" t="s">
        <v>126</v>
      </c>
      <c r="C226" s="15" t="s">
        <v>65</v>
      </c>
      <c r="D226" s="38">
        <f>SUM(D227:D230)</f>
        <v>14329.4</v>
      </c>
      <c r="E226" s="38">
        <f>SUM(E227:E230)</f>
        <v>0</v>
      </c>
      <c r="F226" s="38">
        <f>SUM(F227:F230)</f>
        <v>0</v>
      </c>
      <c r="G226" s="38">
        <f>SUM(G227:G230)</f>
        <v>0</v>
      </c>
      <c r="H226" s="38">
        <f>SUM(H227:H230)</f>
        <v>14329.4</v>
      </c>
      <c r="I226" s="38">
        <f>SUM(I227:I230)</f>
        <v>0</v>
      </c>
      <c r="J226" s="38">
        <f>SUM(J227:J230)</f>
        <v>0</v>
      </c>
      <c r="K226" s="39">
        <f>SUM(K227:K230)</f>
        <v>0</v>
      </c>
      <c r="L226" s="38">
        <f>SUM(L227:L230)</f>
        <v>0</v>
      </c>
      <c r="M226" s="38">
        <f>SUM(M227:M230)</f>
        <v>0</v>
      </c>
      <c r="N226" s="38"/>
    </row>
    <row r="227" spans="1:14" s="2" customFormat="1" ht="15.75">
      <c r="A227" s="28"/>
      <c r="B227" s="15" t="s">
        <v>22</v>
      </c>
      <c r="C227" s="15"/>
      <c r="D227" s="38">
        <f aca="true" t="shared" si="153" ref="D227:D230">SUM(E227:M227)</f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9">
        <v>0</v>
      </c>
      <c r="L227" s="38">
        <v>0</v>
      </c>
      <c r="M227" s="38">
        <v>0</v>
      </c>
      <c r="N227" s="38"/>
    </row>
    <row r="228" spans="1:14" s="2" customFormat="1" ht="15.75">
      <c r="A228" s="28"/>
      <c r="B228" s="15" t="s">
        <v>23</v>
      </c>
      <c r="C228" s="15"/>
      <c r="D228" s="38">
        <f t="shared" si="153"/>
        <v>13299.6</v>
      </c>
      <c r="E228" s="38">
        <v>0</v>
      </c>
      <c r="F228" s="38">
        <v>0</v>
      </c>
      <c r="G228" s="38">
        <v>0</v>
      </c>
      <c r="H228" s="38">
        <v>13299.6</v>
      </c>
      <c r="I228" s="38">
        <v>0</v>
      </c>
      <c r="J228" s="38">
        <v>0</v>
      </c>
      <c r="K228" s="39">
        <v>0</v>
      </c>
      <c r="L228" s="38">
        <v>0</v>
      </c>
      <c r="M228" s="38">
        <v>0</v>
      </c>
      <c r="N228" s="38"/>
    </row>
    <row r="229" spans="1:14" s="2" customFormat="1" ht="15.75">
      <c r="A229" s="28"/>
      <c r="B229" s="15" t="s">
        <v>24</v>
      </c>
      <c r="C229" s="15"/>
      <c r="D229" s="38">
        <f t="shared" si="153"/>
        <v>1029.8</v>
      </c>
      <c r="E229" s="38">
        <v>0</v>
      </c>
      <c r="F229" s="38">
        <v>0</v>
      </c>
      <c r="G229" s="38">
        <v>0</v>
      </c>
      <c r="H229" s="38">
        <v>1029.8</v>
      </c>
      <c r="I229" s="38">
        <v>0</v>
      </c>
      <c r="J229" s="38">
        <v>0</v>
      </c>
      <c r="K229" s="39">
        <v>0</v>
      </c>
      <c r="L229" s="38">
        <v>0</v>
      </c>
      <c r="M229" s="38">
        <v>0</v>
      </c>
      <c r="N229" s="38"/>
    </row>
    <row r="230" spans="1:14" s="2" customFormat="1" ht="15.75">
      <c r="A230" s="28"/>
      <c r="B230" s="15" t="s">
        <v>25</v>
      </c>
      <c r="C230" s="15"/>
      <c r="D230" s="38">
        <f t="shared" si="153"/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9">
        <v>0</v>
      </c>
      <c r="L230" s="38">
        <v>0</v>
      </c>
      <c r="M230" s="38">
        <v>0</v>
      </c>
      <c r="N230" s="38"/>
    </row>
    <row r="231" spans="1:14" s="2" customFormat="1" ht="66.75" customHeight="1">
      <c r="A231" s="28" t="s">
        <v>127</v>
      </c>
      <c r="B231" s="32" t="s">
        <v>128</v>
      </c>
      <c r="C231" s="15" t="s">
        <v>65</v>
      </c>
      <c r="D231" s="38">
        <f>SUM(D232:D235)</f>
        <v>0</v>
      </c>
      <c r="E231" s="38">
        <f>SUM(E232:E235)</f>
        <v>0</v>
      </c>
      <c r="F231" s="38">
        <f>SUM(F232:F235)</f>
        <v>0</v>
      </c>
      <c r="G231" s="38">
        <f>SUM(G232:G235)</f>
        <v>0</v>
      </c>
      <c r="H231" s="38">
        <f>SUM(H232:H235)</f>
        <v>0</v>
      </c>
      <c r="I231" s="38">
        <f>SUM(I232:I235)</f>
        <v>0</v>
      </c>
      <c r="J231" s="38">
        <f>SUM(J232:J235)</f>
        <v>0</v>
      </c>
      <c r="K231" s="39">
        <f>SUM(K232:K235)</f>
        <v>0</v>
      </c>
      <c r="L231" s="38">
        <f>SUM(L232:L235)</f>
        <v>0</v>
      </c>
      <c r="M231" s="38">
        <f>SUM(M232:M235)</f>
        <v>0</v>
      </c>
      <c r="N231" s="15"/>
    </row>
    <row r="232" spans="1:14" s="2" customFormat="1" ht="15.75">
      <c r="A232" s="35"/>
      <c r="B232" s="16" t="s">
        <v>22</v>
      </c>
      <c r="C232" s="18"/>
      <c r="D232" s="38">
        <f aca="true" t="shared" si="154" ref="D232:D235">SUM(E232:M232)</f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9">
        <v>0</v>
      </c>
      <c r="L232" s="38">
        <v>0</v>
      </c>
      <c r="M232" s="38">
        <v>0</v>
      </c>
      <c r="N232" s="15"/>
    </row>
    <row r="233" spans="1:14" s="2" customFormat="1" ht="15.75">
      <c r="A233" s="35"/>
      <c r="B233" s="16" t="s">
        <v>23</v>
      </c>
      <c r="C233" s="18"/>
      <c r="D233" s="38">
        <f t="shared" si="154"/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9">
        <v>0</v>
      </c>
      <c r="L233" s="38">
        <v>0</v>
      </c>
      <c r="M233" s="38">
        <v>0</v>
      </c>
      <c r="N233" s="15"/>
    </row>
    <row r="234" spans="1:14" s="2" customFormat="1" ht="15.75">
      <c r="A234" s="35"/>
      <c r="B234" s="16" t="s">
        <v>24</v>
      </c>
      <c r="C234" s="18"/>
      <c r="D234" s="38">
        <f t="shared" si="154"/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9">
        <v>0</v>
      </c>
      <c r="L234" s="38">
        <v>0</v>
      </c>
      <c r="M234" s="38">
        <v>0</v>
      </c>
      <c r="N234" s="38"/>
    </row>
    <row r="235" spans="1:14" s="2" customFormat="1" ht="15.75">
      <c r="A235" s="35"/>
      <c r="B235" s="16" t="s">
        <v>25</v>
      </c>
      <c r="C235" s="18"/>
      <c r="D235" s="38">
        <f t="shared" si="154"/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9">
        <v>0</v>
      </c>
      <c r="L235" s="38">
        <v>0</v>
      </c>
      <c r="M235" s="38">
        <v>0</v>
      </c>
      <c r="N235" s="15"/>
    </row>
    <row r="236" spans="1:14" s="2" customFormat="1" ht="63">
      <c r="A236" s="35" t="s">
        <v>129</v>
      </c>
      <c r="B236" s="63" t="s">
        <v>130</v>
      </c>
      <c r="C236" s="15" t="s">
        <v>65</v>
      </c>
      <c r="D236" s="38">
        <f>SUM(D237:D240)</f>
        <v>779.2</v>
      </c>
      <c r="E236" s="38">
        <f>SUM(E237:E240)</f>
        <v>0</v>
      </c>
      <c r="F236" s="38">
        <f>SUM(F237:F240)</f>
        <v>0</v>
      </c>
      <c r="G236" s="38">
        <f>SUM(G237:G240)</f>
        <v>0</v>
      </c>
      <c r="H236" s="38">
        <f>SUM(H237:H240)</f>
        <v>0</v>
      </c>
      <c r="I236" s="38">
        <f>SUM(I237:I240)</f>
        <v>0</v>
      </c>
      <c r="J236" s="38">
        <f>SUM(J237:J240)</f>
        <v>0</v>
      </c>
      <c r="K236" s="39">
        <f>SUM(K237:K240)</f>
        <v>0</v>
      </c>
      <c r="L236" s="38">
        <f>SUM(L237:L240)</f>
        <v>779.2</v>
      </c>
      <c r="M236" s="38">
        <f>SUM(M237:M240)</f>
        <v>0</v>
      </c>
      <c r="N236" s="15"/>
    </row>
    <row r="237" spans="1:14" s="2" customFormat="1" ht="15.75">
      <c r="A237" s="35"/>
      <c r="B237" s="15" t="s">
        <v>22</v>
      </c>
      <c r="C237" s="18"/>
      <c r="D237" s="38">
        <f aca="true" t="shared" si="155" ref="D237:D240">SUM(E237:M237)</f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9">
        <v>0</v>
      </c>
      <c r="L237" s="38">
        <v>0</v>
      </c>
      <c r="M237" s="38">
        <v>0</v>
      </c>
      <c r="N237" s="15"/>
    </row>
    <row r="238" spans="1:14" s="2" customFormat="1" ht="15.75">
      <c r="A238" s="35"/>
      <c r="B238" s="15" t="s">
        <v>23</v>
      </c>
      <c r="C238" s="18"/>
      <c r="D238" s="38">
        <f t="shared" si="155"/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9">
        <v>0</v>
      </c>
      <c r="L238" s="38">
        <v>0</v>
      </c>
      <c r="M238" s="38">
        <v>0</v>
      </c>
      <c r="N238" s="15"/>
    </row>
    <row r="239" spans="1:14" s="2" customFormat="1" ht="15.75">
      <c r="A239" s="35"/>
      <c r="B239" s="15" t="s">
        <v>24</v>
      </c>
      <c r="C239" s="18"/>
      <c r="D239" s="38">
        <f t="shared" si="155"/>
        <v>779.2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9">
        <v>0</v>
      </c>
      <c r="L239" s="38">
        <v>779.2</v>
      </c>
      <c r="M239" s="38">
        <v>0</v>
      </c>
      <c r="N239" s="15"/>
    </row>
    <row r="240" spans="1:14" s="2" customFormat="1" ht="15.75">
      <c r="A240" s="35"/>
      <c r="B240" s="15" t="s">
        <v>25</v>
      </c>
      <c r="C240" s="18"/>
      <c r="D240" s="38">
        <f t="shared" si="155"/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9">
        <v>0</v>
      </c>
      <c r="L240" s="38">
        <v>0</v>
      </c>
      <c r="M240" s="38">
        <v>0</v>
      </c>
      <c r="N240" s="15"/>
    </row>
    <row r="241" spans="1:15" s="2" customFormat="1" ht="63.75" customHeight="1">
      <c r="A241" s="28" t="s">
        <v>131</v>
      </c>
      <c r="B241" s="32" t="s">
        <v>38</v>
      </c>
      <c r="C241" s="18"/>
      <c r="D241" s="38">
        <f>SUM(D242+D243+D244+D245)</f>
        <v>0</v>
      </c>
      <c r="E241" s="38">
        <f>SUM(E242+E243+E244+E245)</f>
        <v>0</v>
      </c>
      <c r="F241" s="38">
        <f>SUM(F242+F243+F244+F245)</f>
        <v>0</v>
      </c>
      <c r="G241" s="38">
        <f>SUM(G242+G243+G244+G245)</f>
        <v>0</v>
      </c>
      <c r="H241" s="38">
        <f>SUM(H242+H243+H244+H245)</f>
        <v>0</v>
      </c>
      <c r="I241" s="38">
        <f>SUM(I242+I243+I244+I245)</f>
        <v>0</v>
      </c>
      <c r="J241" s="38">
        <f>SUM(J242+J243+J244+J245)</f>
        <v>0</v>
      </c>
      <c r="K241" s="39">
        <f>SUM(K242+K243+K244+K245)</f>
        <v>0</v>
      </c>
      <c r="L241" s="38">
        <f>SUM(L242+L243+L244+L245)</f>
        <v>0</v>
      </c>
      <c r="M241" s="38">
        <f>SUM(M242+M243+M244+M245)</f>
        <v>0</v>
      </c>
      <c r="N241" s="15"/>
      <c r="O241" s="56"/>
    </row>
    <row r="242" spans="1:15" s="2" customFormat="1" ht="20.25" customHeight="1">
      <c r="A242" s="28"/>
      <c r="B242" s="15" t="s">
        <v>22</v>
      </c>
      <c r="C242" s="18"/>
      <c r="D242" s="38">
        <f aca="true" t="shared" si="156" ref="D242:D245">SUM(E242:M243)</f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9">
        <v>0</v>
      </c>
      <c r="L242" s="38">
        <v>0</v>
      </c>
      <c r="M242" s="38">
        <v>0</v>
      </c>
      <c r="N242" s="15"/>
      <c r="O242" s="56"/>
    </row>
    <row r="243" spans="1:15" s="2" customFormat="1" ht="15.75">
      <c r="A243" s="28"/>
      <c r="B243" s="15" t="s">
        <v>23</v>
      </c>
      <c r="C243" s="18"/>
      <c r="D243" s="38">
        <f t="shared" si="156"/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9">
        <v>0</v>
      </c>
      <c r="L243" s="38">
        <v>0</v>
      </c>
      <c r="M243" s="38">
        <v>0</v>
      </c>
      <c r="N243" s="15"/>
      <c r="O243" s="56"/>
    </row>
    <row r="244" spans="1:15" s="2" customFormat="1" ht="15.75">
      <c r="A244" s="28"/>
      <c r="B244" s="15" t="s">
        <v>24</v>
      </c>
      <c r="C244" s="18"/>
      <c r="D244" s="38">
        <f t="shared" si="156"/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9">
        <v>0</v>
      </c>
      <c r="L244" s="38">
        <v>0</v>
      </c>
      <c r="M244" s="38">
        <v>0</v>
      </c>
      <c r="N244" s="15"/>
      <c r="O244" s="56"/>
    </row>
    <row r="245" spans="1:15" s="2" customFormat="1" ht="15.75">
      <c r="A245" s="28"/>
      <c r="B245" s="15" t="s">
        <v>25</v>
      </c>
      <c r="C245" s="18"/>
      <c r="D245" s="38">
        <f t="shared" si="156"/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9">
        <v>0</v>
      </c>
      <c r="L245" s="38">
        <v>0</v>
      </c>
      <c r="M245" s="38">
        <v>0</v>
      </c>
      <c r="N245" s="15"/>
      <c r="O245" s="56"/>
    </row>
    <row r="246" spans="1:15" s="2" customFormat="1" ht="31.5">
      <c r="A246" s="28" t="s">
        <v>132</v>
      </c>
      <c r="B246" s="32" t="s">
        <v>109</v>
      </c>
      <c r="C246" s="18"/>
      <c r="D246" s="38">
        <f>D247+D248+D249+D250</f>
        <v>0</v>
      </c>
      <c r="E246" s="38">
        <f>E247+E248+E249+E250</f>
        <v>0</v>
      </c>
      <c r="F246" s="38">
        <f>F247+F248+F249+F250</f>
        <v>0</v>
      </c>
      <c r="G246" s="38">
        <f>G247+G248+G249+G250</f>
        <v>0</v>
      </c>
      <c r="H246" s="38">
        <f>H247+H248+H249+H250</f>
        <v>0</v>
      </c>
      <c r="I246" s="38">
        <f>I247+I248+I249+I250</f>
        <v>0</v>
      </c>
      <c r="J246" s="38">
        <f>J247+J248+J249+J250</f>
        <v>0</v>
      </c>
      <c r="K246" s="39">
        <f>K247+K248+K249+K250</f>
        <v>0</v>
      </c>
      <c r="L246" s="38">
        <f>L247+L248+L249+L250</f>
        <v>0</v>
      </c>
      <c r="M246" s="38">
        <f>M247+M248+M249+M250</f>
        <v>0</v>
      </c>
      <c r="N246" s="15"/>
      <c r="O246" s="56"/>
    </row>
    <row r="247" spans="1:14" s="2" customFormat="1" ht="15.75">
      <c r="A247" s="28"/>
      <c r="B247" s="15" t="s">
        <v>22</v>
      </c>
      <c r="C247" s="18"/>
      <c r="D247" s="38">
        <f aca="true" t="shared" si="157" ref="D247:D250">SUM(E247:M247)</f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9">
        <v>0</v>
      </c>
      <c r="L247" s="38">
        <v>0</v>
      </c>
      <c r="M247" s="38">
        <v>0</v>
      </c>
      <c r="N247" s="15"/>
    </row>
    <row r="248" spans="1:14" s="2" customFormat="1" ht="15.75">
      <c r="A248" s="28"/>
      <c r="B248" s="15" t="s">
        <v>23</v>
      </c>
      <c r="C248" s="18"/>
      <c r="D248" s="38">
        <f t="shared" si="157"/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9">
        <v>0</v>
      </c>
      <c r="L248" s="38">
        <v>0</v>
      </c>
      <c r="M248" s="38">
        <v>0</v>
      </c>
      <c r="N248" s="15"/>
    </row>
    <row r="249" spans="1:14" s="2" customFormat="1" ht="15.75">
      <c r="A249" s="28"/>
      <c r="B249" s="15" t="s">
        <v>24</v>
      </c>
      <c r="C249" s="18"/>
      <c r="D249" s="38">
        <f t="shared" si="157"/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9">
        <v>0</v>
      </c>
      <c r="L249" s="38">
        <v>0</v>
      </c>
      <c r="M249" s="38">
        <v>0</v>
      </c>
      <c r="N249" s="38"/>
    </row>
    <row r="250" spans="1:14" s="2" customFormat="1" ht="15.75">
      <c r="A250" s="28"/>
      <c r="B250" s="15" t="s">
        <v>25</v>
      </c>
      <c r="C250" s="18"/>
      <c r="D250" s="38">
        <f t="shared" si="157"/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9">
        <v>0</v>
      </c>
      <c r="L250" s="38">
        <v>0</v>
      </c>
      <c r="M250" s="38">
        <v>0</v>
      </c>
      <c r="N250" s="15"/>
    </row>
    <row r="251" s="2" customFormat="1" ht="12.75">
      <c r="K251" s="3"/>
    </row>
    <row r="252" s="2" customFormat="1" ht="12.75">
      <c r="K252" s="3"/>
    </row>
    <row r="253" s="2" customFormat="1" ht="12.75">
      <c r="K253" s="3"/>
    </row>
    <row r="254" s="2" customFormat="1" ht="12.75">
      <c r="K254" s="3"/>
    </row>
    <row r="255" s="2" customFormat="1" ht="12.75">
      <c r="K255" s="3"/>
    </row>
    <row r="256" s="2" customFormat="1" ht="12.75">
      <c r="K256" s="3"/>
    </row>
    <row r="257" s="2" customFormat="1" ht="12.75">
      <c r="K257" s="3"/>
    </row>
    <row r="258" s="2" customFormat="1" ht="12.75">
      <c r="K258" s="3"/>
    </row>
    <row r="259" s="2" customFormat="1" ht="12.75">
      <c r="K259" s="3"/>
    </row>
    <row r="260" s="2" customFormat="1" ht="12.75">
      <c r="K260" s="3"/>
    </row>
    <row r="261" s="2" customFormat="1" ht="12.75">
      <c r="K261" s="3"/>
    </row>
    <row r="262" s="2" customFormat="1" ht="12.75">
      <c r="K262" s="3"/>
    </row>
    <row r="263" s="2" customFormat="1" ht="12.75">
      <c r="K263" s="3"/>
    </row>
    <row r="264" s="2" customFormat="1" ht="12.75">
      <c r="K264" s="3"/>
    </row>
    <row r="265" s="2" customFormat="1" ht="12.75">
      <c r="K265" s="3"/>
    </row>
    <row r="266" s="2" customFormat="1" ht="12.75">
      <c r="K266" s="3"/>
    </row>
    <row r="267" s="2" customFormat="1" ht="12.75">
      <c r="K267" s="3"/>
    </row>
    <row r="268" s="2" customFormat="1" ht="12.75">
      <c r="K268" s="3"/>
    </row>
    <row r="269" s="2" customFormat="1" ht="12.75">
      <c r="K269" s="3"/>
    </row>
    <row r="270" s="2" customFormat="1" ht="12.75">
      <c r="K270" s="3"/>
    </row>
    <row r="271" s="2" customFormat="1" ht="12.75">
      <c r="K271" s="3"/>
    </row>
    <row r="272" s="2" customFormat="1" ht="12.75">
      <c r="K272" s="3"/>
    </row>
    <row r="273" s="2" customFormat="1" ht="12.75">
      <c r="K273" s="3"/>
    </row>
    <row r="274" s="2" customFormat="1" ht="12.75">
      <c r="K274" s="3"/>
    </row>
    <row r="275" s="2" customFormat="1" ht="12.75">
      <c r="K275" s="3"/>
    </row>
    <row r="276" s="2" customFormat="1" ht="12.75">
      <c r="K276" s="3"/>
    </row>
    <row r="277" s="2" customFormat="1" ht="12.75">
      <c r="K277" s="3"/>
    </row>
    <row r="278" s="2" customFormat="1" ht="12.75">
      <c r="K278" s="3"/>
    </row>
    <row r="279" s="2" customFormat="1" ht="12.75">
      <c r="K279" s="3"/>
    </row>
    <row r="280" s="2" customFormat="1" ht="12.75">
      <c r="K280" s="3"/>
    </row>
    <row r="281" s="2" customFormat="1" ht="12.75">
      <c r="K281" s="3"/>
    </row>
    <row r="282" s="2" customFormat="1" ht="12.75">
      <c r="K282" s="3"/>
    </row>
    <row r="283" s="2" customFormat="1" ht="12.75">
      <c r="K283" s="3"/>
    </row>
    <row r="284" s="2" customFormat="1" ht="12.75">
      <c r="K284" s="3"/>
    </row>
    <row r="285" s="2" customFormat="1" ht="12.75">
      <c r="K285" s="3"/>
    </row>
    <row r="286" s="2" customFormat="1" ht="12.75">
      <c r="K286" s="3"/>
    </row>
    <row r="287" s="2" customFormat="1" ht="12.75">
      <c r="K287" s="3"/>
    </row>
    <row r="288" s="2" customFormat="1" ht="12.75">
      <c r="K288" s="3"/>
    </row>
    <row r="289" s="2" customFormat="1" ht="12.75">
      <c r="K289" s="3"/>
    </row>
    <row r="290" s="2" customFormat="1" ht="12.75">
      <c r="K290" s="3"/>
    </row>
    <row r="291" s="2" customFormat="1" ht="12.75">
      <c r="K291" s="3"/>
    </row>
    <row r="292" s="2" customFormat="1" ht="12.75">
      <c r="K292" s="3"/>
    </row>
    <row r="293" s="2" customFormat="1" ht="12.75">
      <c r="K293" s="3"/>
    </row>
    <row r="294" s="2" customFormat="1" ht="12.75">
      <c r="K294" s="3"/>
    </row>
    <row r="295" s="2" customFormat="1" ht="12.75">
      <c r="K295" s="3"/>
    </row>
    <row r="296" s="2" customFormat="1" ht="12.75">
      <c r="K296" s="3"/>
    </row>
    <row r="297" s="2" customFormat="1" ht="12.75">
      <c r="K297" s="3"/>
    </row>
    <row r="298" s="2" customFormat="1" ht="12.75">
      <c r="K298" s="3"/>
    </row>
    <row r="299" s="2" customFormat="1" ht="12.75">
      <c r="K299" s="3"/>
    </row>
  </sheetData>
  <sheetProtection selectLockedCells="1" selectUnlockedCells="1"/>
  <mergeCells count="24">
    <mergeCell ref="L1:N1"/>
    <mergeCell ref="K2:N2"/>
    <mergeCell ref="B4:N4"/>
    <mergeCell ref="B5:N5"/>
    <mergeCell ref="B6:N6"/>
    <mergeCell ref="C7:I7"/>
    <mergeCell ref="A8:A9"/>
    <mergeCell ref="B8:B9"/>
    <mergeCell ref="C8:C9"/>
    <mergeCell ref="D8:M8"/>
    <mergeCell ref="N8:N9"/>
    <mergeCell ref="C51:N51"/>
    <mergeCell ref="C52:N52"/>
    <mergeCell ref="C63:N63"/>
    <mergeCell ref="C69:N69"/>
    <mergeCell ref="C110:N110"/>
    <mergeCell ref="C111:N111"/>
    <mergeCell ref="C139:N139"/>
    <mergeCell ref="C170:N170"/>
    <mergeCell ref="C171:N171"/>
    <mergeCell ref="C197:N197"/>
    <mergeCell ref="C198:N198"/>
    <mergeCell ref="C224:N224"/>
    <mergeCell ref="C225:N225"/>
  </mergeCells>
  <printOptions/>
  <pageMargins left="0.23611111111111113" right="0.23611111111111113" top="0.7479166666666668" bottom="0.7479166666666667" header="0.5118055555555556" footer="0.5118110236220472"/>
  <pageSetup firstPageNumber="39" useFirstPageNumber="1" fitToHeight="0" fitToWidth="1" horizontalDpi="300" verticalDpi="300" orientation="landscape" paperSize="9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2022-11-21T13:50:00Z</cp:lastPrinted>
  <dcterms:modified xsi:type="dcterms:W3CDTF">2022-11-17T09:30:03Z</dcterms:modified>
  <cp:category/>
  <cp:version/>
  <cp:contentType/>
  <cp:contentStatus/>
  <cp:revision>3</cp:revision>
</cp:coreProperties>
</file>