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'Лист1'!$A$1:$N$234</definedName>
    <definedName name="_xlnm.Print_Area" localSheetId="0">'Лист1'!$A$1:$N$234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5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<sst xmlns="http://schemas.openxmlformats.org/spreadsheetml/2006/main" count="316" uniqueCount="129">
  <si>
    <t>ПЛАН</t>
  </si>
  <si>
    <t xml:space="preserve">мероприятий по выполнению муниципальной  программы </t>
  </si>
  <si>
    <t>"Развитие городского хозяйства"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</si>
  <si>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</si>
  <si>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</si>
  <si>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</si>
  <si>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</si>
  <si>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</si>
  <si>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</si>
  <si>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</si>
  <si>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</si>
  <si>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</si>
  <si>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</si>
  <si>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</si>
  <si>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</si>
  <si>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</si>
  <si>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</si>
  <si>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</si>
  <si>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</si>
  <si>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 программе, в том числе:       </t>
  </si>
  <si>
    <t xml:space="preserve">Администрация городского округа ЗАТО Свободный, МКУ "СМЗ" 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</si>
  <si>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</si>
  <si>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</si>
  <si>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</si>
  <si>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</si>
  <si>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</si>
  <si>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</si>
  <si>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</si>
  <si>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</si>
  <si>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</si>
  <si>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</si>
  <si>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</si>
  <si>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r>
      <rPr>
        <sz val="14"/>
        <rFont val="Times New Roman"/>
        <family val="1"/>
      </rP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</si>
  <si>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</si>
  <si>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</si>
  <si>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</si>
  <si>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</si>
  <si>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</si>
  <si>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</si>
  <si>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</si>
  <si>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</si>
  <si>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</si>
  <si>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</si>
  <si>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</si>
  <si>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</si>
  <si>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</si>
  <si>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</si>
  <si>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</si>
  <si>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</si>
  <si>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</si>
  <si>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2.3.3.</t>
  </si>
  <si>
    <t xml:space="preserve">Оснащение индивидуальными приборами учета  муниципальных квартир городского округа ЗАТО Свободный  </t>
  </si>
  <si>
    <t>П.8</t>
  </si>
  <si>
    <t>Задача 3. Исполнение иных полномочий в жилищной сфере</t>
  </si>
  <si>
    <t>2.3.4.</t>
  </si>
  <si>
    <t>Обеспечение исполнения иных полномочий в жилищной сфере</t>
  </si>
  <si>
    <t>П.10</t>
  </si>
  <si>
    <t>3.</t>
  </si>
  <si>
    <t xml:space="preserve">Всего по подпрограмме 2   "Развитие коммунальной инфраструктуры"              </t>
  </si>
  <si>
    <t>3.1.</t>
  </si>
  <si>
    <r>
      <rPr>
        <sz val="12"/>
        <rFont val="Times New Roman"/>
        <family val="1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</si>
  <si>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>3.1.1.</t>
  </si>
  <si>
    <t>Строительство комплекса очистных сооружений бытовой канализации, модернизация котельной</t>
  </si>
  <si>
    <t>Администрация городского округа ЗАТО Свободный</t>
  </si>
  <si>
    <t>П.21</t>
  </si>
  <si>
    <t>3.1.2.</t>
  </si>
  <si>
    <r>
      <rPr>
        <sz val="12"/>
        <rFont val="Times New Roman"/>
        <family val="1"/>
      </rP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</si>
  <si>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>3.1.3.</t>
  </si>
  <si>
    <t>Строительство коллектора</t>
  </si>
  <si>
    <t>3.2.</t>
  </si>
  <si>
    <t>3.3.</t>
  </si>
  <si>
    <t xml:space="preserve">Всего по направлению «Прочие нужды» в том числе:     </t>
  </si>
  <si>
    <t>Цель 1. Повышение надежности систем и качества предоставляемых коммунальных услуг</t>
  </si>
  <si>
    <t>Задача 1. Обеспечение развития коммунальных систем и повышение качества предоставляемых коммунальных услуг</t>
  </si>
  <si>
    <t>3.3.1.</t>
  </si>
  <si>
    <r>
      <rPr>
        <sz val="12"/>
        <rFont val="Times New Roman"/>
        <family val="1"/>
      </rPr>
      <t xml:space="preserve">Обеспечение проведения капитального ремонта  и модернизации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</si>
  <si>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П.14            П.15          П.17</t>
  </si>
  <si>
    <t>Задача 2.  Повышение энергоэффективности использования энергетических ресурсов  в коммунальной сфере</t>
  </si>
  <si>
    <t>3.3.2.</t>
  </si>
  <si>
    <t>Установка частотного преобразования на оборудовании котельной №88,89</t>
  </si>
  <si>
    <t xml:space="preserve">Администрация городского округа ЗАТО Свободный  </t>
  </si>
  <si>
    <t>П.19</t>
  </si>
  <si>
    <t>3.3.3.</t>
  </si>
  <si>
    <t>Установка узла учета природного газа</t>
  </si>
  <si>
    <t>3.3.4.</t>
  </si>
  <si>
    <t>Устройство резервной скважины</t>
  </si>
  <si>
    <t>Задача 3. Исполнение иных полномочий в сфере коммунального хозяйства</t>
  </si>
  <si>
    <t>3.3.5.</t>
  </si>
  <si>
    <t>Обеспечение исполнения иных полномочий в сфере коммунального хозяйства</t>
  </si>
  <si>
    <t>4.</t>
  </si>
  <si>
    <t xml:space="preserve">Всего по подпрограмме 3  "Формирование современной городской среды", в том числе:  </t>
  </si>
  <si>
    <t>4.1.</t>
  </si>
  <si>
    <t>4.2.</t>
  </si>
  <si>
    <t>4.3.</t>
  </si>
  <si>
    <t xml:space="preserve">Всего по направлению «Прочие нужды» в том числе:                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</si>
  <si>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</si>
  <si>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</si>
  <si>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</si>
  <si>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</si>
  <si>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</si>
  <si>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П.25</t>
  </si>
  <si>
    <t>5.</t>
  </si>
  <si>
    <t xml:space="preserve">Всего по подпрограмме  4   "Развитие дорожной деятельности",  в том числе:                              </t>
  </si>
  <si>
    <t>5.1.</t>
  </si>
  <si>
    <t>5.2.</t>
  </si>
  <si>
    <t>5.3.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</si>
  <si>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</si>
  <si>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</si>
  <si>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</si>
  <si>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5.3.1.</t>
  </si>
  <si>
    <t xml:space="preserve">Ремонт поъездной автомобильной дороги             </t>
  </si>
  <si>
    <t>5.3.2.</t>
  </si>
  <si>
    <t xml:space="preserve">Обеспечение содержания  дорог и улично-дорожной сети  </t>
  </si>
  <si>
    <t>П.30</t>
  </si>
  <si>
    <t>5.3.3.</t>
  </si>
  <si>
    <t xml:space="preserve">Капитальный ремонт улично-дорожной сети                  </t>
  </si>
  <si>
    <t>П.31</t>
  </si>
  <si>
    <t>6.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</si>
  <si>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</si>
  <si>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6.1.</t>
  </si>
  <si>
    <t>Цель 1. Повышение энергоэффективности систем коммунальной инфраструктуры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</si>
  <si>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</si>
  <si>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</si>
  <si>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 xml:space="preserve">Модернизация котельной путем установки котла мощностью                  6 МВт, Котельная № 88, 89
</t>
  </si>
  <si>
    <t>6.1.2.</t>
  </si>
  <si>
    <t>Установка блочно-модульного ЦРП-6/0,04 Кв</t>
  </si>
  <si>
    <t>6.2.</t>
  </si>
  <si>
    <t>6.3.</t>
  </si>
  <si>
    <t>Приложение № 7
к муниципальной программе                       "Развитие городского хозяйства"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</si>
</sst>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4"/>
  <sheetViews>
    <sheetView tabSelected="1" view="pageLayout" zoomScale="70" zoomScaleNormal="90" zoomScalePageLayoutView="70" workbookViewId="0" topLeftCell="A223">
      <selection activeCell="J15" sqref="J15"/>
    </sheetView>
  </sheetViews>
  <sheetFormatPr defaultColWidth="9.00390625" defaultRowHeight="12.75"/>
  <cols>
    <col min="1" max="1" width="6.75390625" style="1" customWidth="1"/>
    <col min="2" max="2" width="37.75390625" style="1" customWidth="1"/>
    <col min="3" max="3" width="19.25390625" style="1" customWidth="1"/>
    <col min="4" max="4" width="11.125" style="1" customWidth="1"/>
    <col min="5" max="5" width="11.25390625" style="1" customWidth="1"/>
    <col min="6" max="6" width="10.25390625" style="1" customWidth="1"/>
    <col min="7" max="7" width="10.625" style="2" customWidth="1"/>
    <col min="8" max="8" width="11.125" style="1" customWidth="1"/>
    <col min="9" max="9" width="11.625" style="1" customWidth="1"/>
    <col min="10" max="10" width="11.00390625" style="2" customWidth="1"/>
    <col min="11" max="13" width="11.00390625" style="1" customWidth="1"/>
    <col min="14" max="14" width="14.00390625" style="1" customWidth="1"/>
    <col min="15" max="15" width="26.875" style="1" customWidth="1"/>
    <col min="16" max="16384" width="9.125" style="1" customWidth="1"/>
  </cols>
  <sheetData>
    <row r="1" spans="1:14" s="2" customFormat="1" ht="12" customHeight="1">
      <c r="A1" s="8"/>
      <c r="B1" s="8"/>
      <c r="C1" s="8"/>
      <c r="D1" s="8"/>
      <c r="E1" s="8"/>
      <c r="F1" s="9"/>
      <c r="G1" s="9"/>
      <c r="H1" s="9"/>
      <c r="I1" s="9"/>
      <c r="J1" s="9"/>
      <c r="K1" s="9"/>
      <c r="L1" s="42"/>
      <c r="M1" s="42"/>
      <c r="N1" s="42"/>
    </row>
    <row r="2" spans="1:14" s="2" customFormat="1" ht="54" customHeight="1">
      <c r="A2" s="8"/>
      <c r="B2" s="8"/>
      <c r="C2" s="8"/>
      <c r="D2" s="8"/>
      <c r="E2" s="8"/>
      <c r="F2" s="10"/>
      <c r="G2" s="10"/>
      <c r="H2" s="10"/>
      <c r="I2" s="10"/>
      <c r="J2" s="10"/>
      <c r="K2" s="43" t="s">
        <v>128</v>
      </c>
      <c r="L2" s="43"/>
      <c r="M2" s="43"/>
      <c r="N2" s="43"/>
    </row>
    <row r="3" spans="1:14" s="2" customFormat="1" ht="18.75" customHeight="1">
      <c r="A3" s="8"/>
      <c r="B3" s="8"/>
      <c r="C3" s="8"/>
      <c r="D3" s="8"/>
      <c r="E3" s="8"/>
      <c r="F3" s="10"/>
      <c r="G3" s="10"/>
      <c r="H3" s="10"/>
      <c r="I3" s="10"/>
      <c r="J3" s="10"/>
      <c r="K3" s="10"/>
      <c r="L3" s="11"/>
      <c r="M3" s="11"/>
      <c r="N3" s="11"/>
    </row>
    <row r="4" spans="1:14" s="2" customFormat="1" ht="15.75" customHeight="1">
      <c r="A4" s="8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2" customFormat="1" ht="15.75" customHeight="1">
      <c r="A5" s="8"/>
      <c r="B5" s="42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2" customFormat="1" ht="15.75" customHeight="1">
      <c r="A6" s="8"/>
      <c r="B6" s="42" t="s">
        <v>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2" customFormat="1" ht="15.75">
      <c r="A7" s="8"/>
      <c r="B7" s="8"/>
      <c r="C7" s="44"/>
      <c r="D7" s="44"/>
      <c r="E7" s="44"/>
      <c r="F7" s="44"/>
      <c r="G7" s="44"/>
      <c r="H7" s="44"/>
      <c r="I7" s="44"/>
      <c r="J7" s="12"/>
      <c r="K7" s="12"/>
      <c r="L7" s="12"/>
      <c r="M7" s="12"/>
      <c r="N7" s="8"/>
    </row>
    <row r="8" spans="1:14" s="2" customFormat="1" ht="134.25" customHeight="1">
      <c r="A8" s="38" t="s">
        <v>3</v>
      </c>
      <c r="B8" s="41" t="s">
        <v>4</v>
      </c>
      <c r="C8" s="38" t="s">
        <v>5</v>
      </c>
      <c r="D8" s="38" t="s">
        <v>6</v>
      </c>
      <c r="E8" s="38"/>
      <c r="F8" s="38"/>
      <c r="G8" s="38"/>
      <c r="H8" s="38"/>
      <c r="I8" s="38"/>
      <c r="J8" s="38"/>
      <c r="K8" s="38"/>
      <c r="L8" s="38"/>
      <c r="M8" s="38"/>
      <c r="N8" s="38" t="s">
        <v>7</v>
      </c>
    </row>
    <row r="9" spans="1:14" s="2" customFormat="1" ht="19.5" customHeight="1">
      <c r="A9" s="38"/>
      <c r="B9" s="41"/>
      <c r="C9" s="38"/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  <c r="N9" s="38"/>
    </row>
    <row r="10" spans="1:14" s="2" customFormat="1" ht="15.75">
      <c r="A10" s="3"/>
      <c r="B10" s="3">
        <v>2</v>
      </c>
      <c r="C10" s="14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6" s="2" customFormat="1" ht="65.25" customHeight="1">
      <c r="A11" s="15" t="s">
        <v>18</v>
      </c>
      <c r="B11" s="16" t="s">
        <v>19</v>
      </c>
      <c r="C11" s="3" t="s">
        <v>20</v>
      </c>
      <c r="D11" s="5">
        <f>SUM(E11:M11)+0.1</f>
        <v>825999.70979</v>
      </c>
      <c r="E11" s="5">
        <f>SUM(E13:E15)</f>
        <v>102721.1</v>
      </c>
      <c r="F11" s="5">
        <f aca="true" t="shared" si="0" ref="F11:M11">SUM(F12:F15)</f>
        <v>86294.5</v>
      </c>
      <c r="G11" s="5">
        <f t="shared" si="0"/>
        <v>89302.4499</v>
      </c>
      <c r="H11" s="5">
        <f t="shared" si="0"/>
        <v>132095.70908</v>
      </c>
      <c r="I11" s="5">
        <f t="shared" si="0"/>
        <v>150503.45051999998</v>
      </c>
      <c r="J11" s="5">
        <f t="shared" si="0"/>
        <v>154613.456</v>
      </c>
      <c r="K11" s="5">
        <f t="shared" si="0"/>
        <v>31385.191</v>
      </c>
      <c r="L11" s="5">
        <f t="shared" si="0"/>
        <v>31439.790999999997</v>
      </c>
      <c r="M11" s="5">
        <f t="shared" si="0"/>
        <v>47643.96229</v>
      </c>
      <c r="N11" s="3"/>
      <c r="O11" s="4"/>
      <c r="P11" s="17"/>
    </row>
    <row r="12" spans="1:16" s="2" customFormat="1" ht="17.25" customHeight="1">
      <c r="A12" s="15"/>
      <c r="B12" s="3" t="s">
        <v>21</v>
      </c>
      <c r="C12" s="14"/>
      <c r="D12" s="5">
        <f>SUM(E12:M12)</f>
        <v>0</v>
      </c>
      <c r="E12" s="5">
        <f aca="true" t="shared" si="1" ref="E12:G13">SUM(E32+E76+E140+E167)</f>
        <v>0</v>
      </c>
      <c r="F12" s="5">
        <f t="shared" si="1"/>
        <v>0</v>
      </c>
      <c r="G12" s="5">
        <f t="shared" si="1"/>
        <v>0</v>
      </c>
      <c r="H12" s="5">
        <f aca="true" t="shared" si="2" ref="H12:M12">SUM(H32+H76+H140+H167)</f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3"/>
      <c r="O12" s="4"/>
      <c r="P12" s="17"/>
    </row>
    <row r="13" spans="1:16" s="2" customFormat="1" ht="20.25" customHeight="1">
      <c r="A13" s="15"/>
      <c r="B13" s="3" t="s">
        <v>22</v>
      </c>
      <c r="C13" s="14"/>
      <c r="D13" s="5">
        <f>SUM(E13:M13)</f>
        <v>28434.899999999998</v>
      </c>
      <c r="E13" s="5">
        <f t="shared" si="1"/>
        <v>3858.7999999999997</v>
      </c>
      <c r="F13" s="5">
        <f t="shared" si="1"/>
        <v>196.8</v>
      </c>
      <c r="G13" s="5">
        <f t="shared" si="1"/>
        <v>201.5</v>
      </c>
      <c r="H13" s="5">
        <f aca="true" t="shared" si="3" ref="H13:M13">H18+H23+H28</f>
        <v>23056.800000000003</v>
      </c>
      <c r="I13" s="5">
        <f t="shared" si="3"/>
        <v>213.1</v>
      </c>
      <c r="J13" s="5">
        <f t="shared" si="3"/>
        <v>220</v>
      </c>
      <c r="K13" s="5">
        <f t="shared" si="3"/>
        <v>227</v>
      </c>
      <c r="L13" s="5">
        <f t="shared" si="3"/>
        <v>231.6</v>
      </c>
      <c r="M13" s="5">
        <f t="shared" si="3"/>
        <v>229.3</v>
      </c>
      <c r="N13" s="3"/>
      <c r="O13" s="4"/>
      <c r="P13" s="17"/>
    </row>
    <row r="14" spans="1:16" s="2" customFormat="1" ht="17.25" customHeight="1">
      <c r="A14" s="15"/>
      <c r="B14" s="3" t="s">
        <v>23</v>
      </c>
      <c r="C14" s="14"/>
      <c r="D14" s="5">
        <f>SUM(E14:M14)+0.1</f>
        <v>797564.80979</v>
      </c>
      <c r="E14" s="5">
        <f aca="true" t="shared" si="4" ref="E14:M14">SUM(E19+E29+E24)</f>
        <v>98862.3</v>
      </c>
      <c r="F14" s="5">
        <f t="shared" si="4"/>
        <v>86097.7</v>
      </c>
      <c r="G14" s="5">
        <f t="shared" si="4"/>
        <v>89100.9499</v>
      </c>
      <c r="H14" s="5">
        <f t="shared" si="4"/>
        <v>109038.90908000001</v>
      </c>
      <c r="I14" s="5">
        <f t="shared" si="4"/>
        <v>150290.35051999998</v>
      </c>
      <c r="J14" s="5">
        <f>SUM(J19+J29+J24)+0.01</f>
        <v>154393.456</v>
      </c>
      <c r="K14" s="5">
        <f t="shared" si="4"/>
        <v>31158.191</v>
      </c>
      <c r="L14" s="5">
        <f t="shared" si="4"/>
        <v>31208.191</v>
      </c>
      <c r="M14" s="5">
        <f t="shared" si="4"/>
        <v>47414.66229</v>
      </c>
      <c r="N14" s="3"/>
      <c r="O14" s="4"/>
      <c r="P14" s="17"/>
    </row>
    <row r="15" spans="1:16" s="2" customFormat="1" ht="15.75" customHeight="1">
      <c r="A15" s="15"/>
      <c r="B15" s="3" t="s">
        <v>24</v>
      </c>
      <c r="C15" s="14"/>
      <c r="D15" s="5">
        <f>SUM(E15:M15)</f>
        <v>0</v>
      </c>
      <c r="E15" s="5">
        <f aca="true" t="shared" si="5" ref="E15:M15">SUM(E35+E79+E143+E170)</f>
        <v>0</v>
      </c>
      <c r="F15" s="5">
        <f t="shared" si="5"/>
        <v>0</v>
      </c>
      <c r="G15" s="5">
        <f t="shared" si="5"/>
        <v>0</v>
      </c>
      <c r="H15" s="5">
        <f t="shared" si="5"/>
        <v>0</v>
      </c>
      <c r="I15" s="5">
        <f t="shared" si="5"/>
        <v>0</v>
      </c>
      <c r="J15" s="5">
        <f t="shared" si="5"/>
        <v>0</v>
      </c>
      <c r="K15" s="5">
        <f t="shared" si="5"/>
        <v>0</v>
      </c>
      <c r="L15" s="5">
        <f t="shared" si="5"/>
        <v>0</v>
      </c>
      <c r="M15" s="5">
        <f t="shared" si="5"/>
        <v>0</v>
      </c>
      <c r="N15" s="3"/>
      <c r="O15" s="4"/>
      <c r="P15" s="17"/>
    </row>
    <row r="16" spans="1:16" s="2" customFormat="1" ht="20.25" customHeight="1">
      <c r="A16" s="15" t="s">
        <v>25</v>
      </c>
      <c r="B16" s="18" t="s">
        <v>26</v>
      </c>
      <c r="C16" s="14"/>
      <c r="D16" s="5">
        <f aca="true" t="shared" si="6" ref="D16:M16">SUM(D17+D18+D19+D20)</f>
        <v>305924.1101899999</v>
      </c>
      <c r="E16" s="5">
        <f t="shared" si="6"/>
        <v>29523.3</v>
      </c>
      <c r="F16" s="5">
        <f t="shared" si="6"/>
        <v>37390.3</v>
      </c>
      <c r="G16" s="5">
        <f t="shared" si="6"/>
        <v>43774.28981</v>
      </c>
      <c r="H16" s="5">
        <f t="shared" si="6"/>
        <v>64739.670730000005</v>
      </c>
      <c r="I16" s="5">
        <f t="shared" si="6"/>
        <v>62358.49565</v>
      </c>
      <c r="J16" s="5">
        <f t="shared" si="6"/>
        <v>56959.954</v>
      </c>
      <c r="K16" s="5">
        <f t="shared" si="6"/>
        <v>3726</v>
      </c>
      <c r="L16" s="5">
        <f t="shared" si="6"/>
        <v>3726</v>
      </c>
      <c r="M16" s="5">
        <f t="shared" si="6"/>
        <v>3726</v>
      </c>
      <c r="N16" s="3"/>
      <c r="O16" s="4"/>
      <c r="P16" s="17"/>
    </row>
    <row r="17" spans="1:16" s="2" customFormat="1" ht="16.5" customHeight="1">
      <c r="A17" s="15"/>
      <c r="B17" s="3" t="s">
        <v>21</v>
      </c>
      <c r="C17" s="14"/>
      <c r="D17" s="5">
        <f aca="true" t="shared" si="7" ref="D17:M17">SUM(D37+D81+D145+D172)</f>
        <v>0</v>
      </c>
      <c r="E17" s="5">
        <f t="shared" si="7"/>
        <v>0</v>
      </c>
      <c r="F17" s="5">
        <f t="shared" si="7"/>
        <v>0</v>
      </c>
      <c r="G17" s="5">
        <f t="shared" si="7"/>
        <v>0</v>
      </c>
      <c r="H17" s="5">
        <f t="shared" si="7"/>
        <v>0</v>
      </c>
      <c r="I17" s="5">
        <f t="shared" si="7"/>
        <v>0</v>
      </c>
      <c r="J17" s="5">
        <f t="shared" si="7"/>
        <v>0</v>
      </c>
      <c r="K17" s="5">
        <f t="shared" si="7"/>
        <v>0</v>
      </c>
      <c r="L17" s="5">
        <f t="shared" si="7"/>
        <v>0</v>
      </c>
      <c r="M17" s="5">
        <f t="shared" si="7"/>
        <v>0</v>
      </c>
      <c r="N17" s="3"/>
      <c r="O17" s="4"/>
      <c r="P17" s="17"/>
    </row>
    <row r="18" spans="1:16" s="2" customFormat="1" ht="20.25" customHeight="1">
      <c r="A18" s="15"/>
      <c r="B18" s="3" t="s">
        <v>22</v>
      </c>
      <c r="C18" s="14"/>
      <c r="D18" s="5">
        <f>SUM(D38+D82+D146+D173+D210)</f>
        <v>13299.6</v>
      </c>
      <c r="E18" s="5">
        <f>SUM(E38+E82+E146+E173)</f>
        <v>0</v>
      </c>
      <c r="F18" s="5">
        <f>SUM(F38+F82+F146+F173)</f>
        <v>0</v>
      </c>
      <c r="G18" s="5">
        <f>SUM(G38+G82+G146+G173)</f>
        <v>0</v>
      </c>
      <c r="H18" s="5">
        <f>H38+H82+H146+H173+H210</f>
        <v>13299.6</v>
      </c>
      <c r="I18" s="5">
        <f>SUM(I38+I82+I146+I173)</f>
        <v>0</v>
      </c>
      <c r="J18" s="5">
        <f>SUM(J38+J82+J146+J173)</f>
        <v>0</v>
      </c>
      <c r="K18" s="5">
        <f>SUM(K38+K82+K146+K173)</f>
        <v>0</v>
      </c>
      <c r="L18" s="5">
        <f>SUM(L38+L82+L146+L173)</f>
        <v>0</v>
      </c>
      <c r="M18" s="5">
        <f>SUM(M38+M82+M146+M173)</f>
        <v>0</v>
      </c>
      <c r="N18" s="3"/>
      <c r="O18" s="4"/>
      <c r="P18" s="17"/>
    </row>
    <row r="19" spans="1:16" s="2" customFormat="1" ht="20.25" customHeight="1">
      <c r="A19" s="15"/>
      <c r="B19" s="3" t="s">
        <v>23</v>
      </c>
      <c r="C19" s="14"/>
      <c r="D19" s="5">
        <f>D39+D83+D147+D174+D211</f>
        <v>292624.51018999994</v>
      </c>
      <c r="E19" s="5">
        <f aca="true" t="shared" si="8" ref="E19:M19">E39+E83+E147+E174+E218</f>
        <v>29523.3</v>
      </c>
      <c r="F19" s="5">
        <f t="shared" si="8"/>
        <v>37390.3</v>
      </c>
      <c r="G19" s="5">
        <f t="shared" si="8"/>
        <v>43774.28981</v>
      </c>
      <c r="H19" s="5">
        <f t="shared" si="8"/>
        <v>51440.07073000001</v>
      </c>
      <c r="I19" s="5">
        <f t="shared" si="8"/>
        <v>62358.49565</v>
      </c>
      <c r="J19" s="5">
        <f t="shared" si="8"/>
        <v>56959.954</v>
      </c>
      <c r="K19" s="5">
        <f t="shared" si="8"/>
        <v>3726</v>
      </c>
      <c r="L19" s="5">
        <f t="shared" si="8"/>
        <v>3726</v>
      </c>
      <c r="M19" s="5">
        <f t="shared" si="8"/>
        <v>3726</v>
      </c>
      <c r="N19" s="3"/>
      <c r="O19" s="4"/>
      <c r="P19" s="17"/>
    </row>
    <row r="20" spans="1:16" s="2" customFormat="1" ht="15" customHeight="1">
      <c r="A20" s="15"/>
      <c r="B20" s="3" t="s">
        <v>24</v>
      </c>
      <c r="C20" s="14"/>
      <c r="D20" s="5">
        <f aca="true" t="shared" si="9" ref="D20:M20">SUM(D40+D84+D148+D175)</f>
        <v>0</v>
      </c>
      <c r="E20" s="5">
        <f t="shared" si="9"/>
        <v>0</v>
      </c>
      <c r="F20" s="5">
        <f t="shared" si="9"/>
        <v>0</v>
      </c>
      <c r="G20" s="5">
        <f t="shared" si="9"/>
        <v>0</v>
      </c>
      <c r="H20" s="5">
        <f t="shared" si="9"/>
        <v>0</v>
      </c>
      <c r="I20" s="5">
        <f t="shared" si="9"/>
        <v>0</v>
      </c>
      <c r="J20" s="5">
        <f t="shared" si="9"/>
        <v>0</v>
      </c>
      <c r="K20" s="5">
        <f t="shared" si="9"/>
        <v>0</v>
      </c>
      <c r="L20" s="5">
        <f t="shared" si="9"/>
        <v>0</v>
      </c>
      <c r="M20" s="5">
        <f t="shared" si="9"/>
        <v>0</v>
      </c>
      <c r="N20" s="3"/>
      <c r="O20" s="4"/>
      <c r="P20" s="17"/>
    </row>
    <row r="21" spans="1:16" s="2" customFormat="1" ht="30.75" customHeight="1">
      <c r="A21" s="15" t="s">
        <v>27</v>
      </c>
      <c r="B21" s="18" t="s">
        <v>28</v>
      </c>
      <c r="C21" s="14"/>
      <c r="D21" s="5">
        <f aca="true" t="shared" si="10" ref="D21:M21">SUM(D22+D23+D24+D25)</f>
        <v>0</v>
      </c>
      <c r="E21" s="5">
        <f t="shared" si="10"/>
        <v>0</v>
      </c>
      <c r="F21" s="5">
        <f t="shared" si="10"/>
        <v>0</v>
      </c>
      <c r="G21" s="5">
        <f t="shared" si="10"/>
        <v>0</v>
      </c>
      <c r="H21" s="5">
        <f t="shared" si="10"/>
        <v>0</v>
      </c>
      <c r="I21" s="5">
        <f t="shared" si="10"/>
        <v>0</v>
      </c>
      <c r="J21" s="5">
        <f t="shared" si="10"/>
        <v>0</v>
      </c>
      <c r="K21" s="5">
        <f t="shared" si="10"/>
        <v>0</v>
      </c>
      <c r="L21" s="5">
        <f t="shared" si="10"/>
        <v>0</v>
      </c>
      <c r="M21" s="5">
        <f t="shared" si="10"/>
        <v>0</v>
      </c>
      <c r="N21" s="3"/>
      <c r="O21" s="4"/>
      <c r="P21" s="17"/>
    </row>
    <row r="22" spans="1:16" s="2" customFormat="1" ht="20.25" customHeight="1">
      <c r="A22" s="15"/>
      <c r="B22" s="3" t="s">
        <v>21</v>
      </c>
      <c r="C22" s="14"/>
      <c r="D22" s="5">
        <f aca="true" t="shared" si="11" ref="D22:M22">SUM(D42+D101+D150+D177)</f>
        <v>0</v>
      </c>
      <c r="E22" s="5">
        <f t="shared" si="11"/>
        <v>0</v>
      </c>
      <c r="F22" s="5">
        <f t="shared" si="11"/>
        <v>0</v>
      </c>
      <c r="G22" s="5">
        <f t="shared" si="11"/>
        <v>0</v>
      </c>
      <c r="H22" s="5">
        <f t="shared" si="11"/>
        <v>0</v>
      </c>
      <c r="I22" s="5">
        <f t="shared" si="11"/>
        <v>0</v>
      </c>
      <c r="J22" s="5">
        <f t="shared" si="11"/>
        <v>0</v>
      </c>
      <c r="K22" s="5">
        <f t="shared" si="11"/>
        <v>0</v>
      </c>
      <c r="L22" s="5">
        <f t="shared" si="11"/>
        <v>0</v>
      </c>
      <c r="M22" s="5">
        <f t="shared" si="11"/>
        <v>0</v>
      </c>
      <c r="N22" s="3"/>
      <c r="O22" s="4"/>
      <c r="P22" s="17"/>
    </row>
    <row r="23" spans="1:16" s="2" customFormat="1" ht="20.25" customHeight="1">
      <c r="A23" s="15"/>
      <c r="B23" s="3" t="s">
        <v>22</v>
      </c>
      <c r="C23" s="14"/>
      <c r="D23" s="5">
        <f aca="true" t="shared" si="12" ref="D23:M23">SUM(D43+D102+D151+D178)</f>
        <v>0</v>
      </c>
      <c r="E23" s="5">
        <f t="shared" si="12"/>
        <v>0</v>
      </c>
      <c r="F23" s="5">
        <f t="shared" si="12"/>
        <v>0</v>
      </c>
      <c r="G23" s="5">
        <f t="shared" si="12"/>
        <v>0</v>
      </c>
      <c r="H23" s="5">
        <f t="shared" si="12"/>
        <v>0</v>
      </c>
      <c r="I23" s="5">
        <f t="shared" si="12"/>
        <v>0</v>
      </c>
      <c r="J23" s="5">
        <f t="shared" si="12"/>
        <v>0</v>
      </c>
      <c r="K23" s="5">
        <f t="shared" si="12"/>
        <v>0</v>
      </c>
      <c r="L23" s="5">
        <f t="shared" si="12"/>
        <v>0</v>
      </c>
      <c r="M23" s="5">
        <f t="shared" si="12"/>
        <v>0</v>
      </c>
      <c r="N23" s="3"/>
      <c r="O23" s="4"/>
      <c r="P23" s="17"/>
    </row>
    <row r="24" spans="1:16" s="2" customFormat="1" ht="20.25" customHeight="1">
      <c r="A24" s="15"/>
      <c r="B24" s="3" t="s">
        <v>23</v>
      </c>
      <c r="C24" s="14"/>
      <c r="D24" s="5">
        <f aca="true" t="shared" si="13" ref="D24:M24">SUM(D44+D103+D152+D179)</f>
        <v>0</v>
      </c>
      <c r="E24" s="5">
        <f t="shared" si="13"/>
        <v>0</v>
      </c>
      <c r="F24" s="5">
        <f t="shared" si="13"/>
        <v>0</v>
      </c>
      <c r="G24" s="5">
        <f t="shared" si="13"/>
        <v>0</v>
      </c>
      <c r="H24" s="5">
        <f t="shared" si="13"/>
        <v>0</v>
      </c>
      <c r="I24" s="5">
        <f t="shared" si="13"/>
        <v>0</v>
      </c>
      <c r="J24" s="5">
        <f t="shared" si="13"/>
        <v>0</v>
      </c>
      <c r="K24" s="5">
        <f t="shared" si="13"/>
        <v>0</v>
      </c>
      <c r="L24" s="5">
        <f t="shared" si="13"/>
        <v>0</v>
      </c>
      <c r="M24" s="5">
        <f t="shared" si="13"/>
        <v>0</v>
      </c>
      <c r="N24" s="3"/>
      <c r="O24" s="4"/>
      <c r="P24" s="17"/>
    </row>
    <row r="25" spans="1:16" s="2" customFormat="1" ht="20.25" customHeight="1">
      <c r="A25" s="15"/>
      <c r="B25" s="3" t="s">
        <v>24</v>
      </c>
      <c r="C25" s="14"/>
      <c r="D25" s="5">
        <f aca="true" t="shared" si="14" ref="D25:M25">SUM(D45+D104+D153+D180)</f>
        <v>0</v>
      </c>
      <c r="E25" s="5">
        <f t="shared" si="14"/>
        <v>0</v>
      </c>
      <c r="F25" s="5">
        <f t="shared" si="14"/>
        <v>0</v>
      </c>
      <c r="G25" s="5">
        <f t="shared" si="14"/>
        <v>0</v>
      </c>
      <c r="H25" s="5">
        <f t="shared" si="14"/>
        <v>0</v>
      </c>
      <c r="I25" s="5">
        <f t="shared" si="14"/>
        <v>0</v>
      </c>
      <c r="J25" s="5">
        <f t="shared" si="14"/>
        <v>0</v>
      </c>
      <c r="K25" s="5">
        <f t="shared" si="14"/>
        <v>0</v>
      </c>
      <c r="L25" s="5">
        <f t="shared" si="14"/>
        <v>0</v>
      </c>
      <c r="M25" s="5">
        <f t="shared" si="14"/>
        <v>0</v>
      </c>
      <c r="N25" s="3"/>
      <c r="O25" s="4"/>
      <c r="P25" s="17"/>
    </row>
    <row r="26" spans="1:16" s="2" customFormat="1" ht="20.25" customHeight="1">
      <c r="A26" s="15" t="s">
        <v>29</v>
      </c>
      <c r="B26" s="18" t="s">
        <v>30</v>
      </c>
      <c r="C26" s="14"/>
      <c r="D26" s="5">
        <f aca="true" t="shared" si="15" ref="D26:M26">SUM(D27:D30)</f>
        <v>520075.7896000001</v>
      </c>
      <c r="E26" s="5">
        <f t="shared" si="15"/>
        <v>73197.8</v>
      </c>
      <c r="F26" s="5">
        <f t="shared" si="15"/>
        <v>48904.2</v>
      </c>
      <c r="G26" s="5">
        <f t="shared" si="15"/>
        <v>45528.160090000005</v>
      </c>
      <c r="H26" s="5">
        <f t="shared" si="15"/>
        <v>67356.03835</v>
      </c>
      <c r="I26" s="5">
        <f t="shared" si="15"/>
        <v>88144.95487</v>
      </c>
      <c r="J26" s="5">
        <f t="shared" si="15"/>
        <v>97653.492</v>
      </c>
      <c r="K26" s="5">
        <f t="shared" si="15"/>
        <v>27659.191</v>
      </c>
      <c r="L26" s="5">
        <f t="shared" si="15"/>
        <v>27713.790999999997</v>
      </c>
      <c r="M26" s="5">
        <f t="shared" si="15"/>
        <v>43917.96229</v>
      </c>
      <c r="N26" s="3"/>
      <c r="O26" s="4"/>
      <c r="P26" s="17"/>
    </row>
    <row r="27" spans="1:16" s="2" customFormat="1" ht="20.25" customHeight="1">
      <c r="A27" s="15"/>
      <c r="B27" s="3" t="s">
        <v>21</v>
      </c>
      <c r="C27" s="14"/>
      <c r="D27" s="5">
        <f aca="true" t="shared" si="16" ref="D27:M27">SUM(D47+D106+D155+D182)</f>
        <v>0</v>
      </c>
      <c r="E27" s="5">
        <f t="shared" si="16"/>
        <v>0</v>
      </c>
      <c r="F27" s="5">
        <f t="shared" si="16"/>
        <v>0</v>
      </c>
      <c r="G27" s="5">
        <f t="shared" si="16"/>
        <v>0</v>
      </c>
      <c r="H27" s="5">
        <f t="shared" si="16"/>
        <v>0</v>
      </c>
      <c r="I27" s="5">
        <f t="shared" si="16"/>
        <v>0</v>
      </c>
      <c r="J27" s="5">
        <f t="shared" si="16"/>
        <v>0</v>
      </c>
      <c r="K27" s="5">
        <f t="shared" si="16"/>
        <v>0</v>
      </c>
      <c r="L27" s="5">
        <f t="shared" si="16"/>
        <v>0</v>
      </c>
      <c r="M27" s="5">
        <f t="shared" si="16"/>
        <v>0</v>
      </c>
      <c r="N27" s="3"/>
      <c r="O27" s="4"/>
      <c r="P27" s="17"/>
    </row>
    <row r="28" spans="1:16" s="2" customFormat="1" ht="20.25" customHeight="1">
      <c r="A28" s="15"/>
      <c r="B28" s="3" t="s">
        <v>22</v>
      </c>
      <c r="C28" s="14"/>
      <c r="D28" s="5">
        <f>SUM(D48+D107+D183+D156)</f>
        <v>15135.300000000001</v>
      </c>
      <c r="E28" s="5">
        <f>SUM(E48+E107+E156+E183)</f>
        <v>3858.7999999999997</v>
      </c>
      <c r="F28" s="5">
        <f>SUM(F48+F107+F156+F183)</f>
        <v>196.8</v>
      </c>
      <c r="G28" s="5">
        <f>SUM(G48+G107+G156+G183)</f>
        <v>201.5</v>
      </c>
      <c r="H28" s="5">
        <f>H48+H107+H156+H183+H232</f>
        <v>9757.2</v>
      </c>
      <c r="I28" s="5">
        <f>SUM(I48+I107+I156+I183)</f>
        <v>213.1</v>
      </c>
      <c r="J28" s="5">
        <f>SUM(J48+J107+J156+J183)</f>
        <v>220</v>
      </c>
      <c r="K28" s="5">
        <f>SUM(K48+K107+K156+K183)</f>
        <v>227</v>
      </c>
      <c r="L28" s="5">
        <f>SUM(L48+L107+L156+L183)</f>
        <v>231.6</v>
      </c>
      <c r="M28" s="5">
        <f>SUM(M48+M107+M156+M183)</f>
        <v>229.3</v>
      </c>
      <c r="N28" s="3"/>
      <c r="O28" s="4"/>
      <c r="P28" s="17"/>
    </row>
    <row r="29" spans="1:16" s="2" customFormat="1" ht="20.25" customHeight="1">
      <c r="A29" s="15"/>
      <c r="B29" s="3" t="s">
        <v>23</v>
      </c>
      <c r="C29" s="14"/>
      <c r="D29" s="5">
        <f>D49+D108+D157+D184+D233</f>
        <v>504940.4896000001</v>
      </c>
      <c r="E29" s="5">
        <f>SUM(E49+E108+E184+E157)</f>
        <v>69339</v>
      </c>
      <c r="F29" s="5">
        <f>SUM(F49+F108+F184+F157)</f>
        <v>48707.399999999994</v>
      </c>
      <c r="G29" s="5">
        <f>SUM(G49+G108+G184+G157)+G233</f>
        <v>45326.660090000005</v>
      </c>
      <c r="H29" s="5">
        <f>SUM(H49+H108+H184+H157+H233)</f>
        <v>57598.838350000005</v>
      </c>
      <c r="I29" s="5">
        <f>SUM(I49+I108+I184+I157)+I233</f>
        <v>87931.85487</v>
      </c>
      <c r="J29" s="5">
        <f>SUM(J49+J108+J184+J157)+J233</f>
        <v>97433.492</v>
      </c>
      <c r="K29" s="5">
        <f>SUM(K49+K108+K184+K157)+K233</f>
        <v>27432.191</v>
      </c>
      <c r="L29" s="5">
        <f>SUM(L49+L108+L184+L157)+L233</f>
        <v>27482.191</v>
      </c>
      <c r="M29" s="5">
        <f>SUM(M49+M108+M184+M157)+M233</f>
        <v>43688.66229</v>
      </c>
      <c r="N29" s="3"/>
      <c r="O29" s="4"/>
      <c r="P29" s="17"/>
    </row>
    <row r="30" spans="1:16" s="2" customFormat="1" ht="21" customHeight="1">
      <c r="A30" s="15"/>
      <c r="B30" s="3" t="s">
        <v>24</v>
      </c>
      <c r="C30" s="14"/>
      <c r="D30" s="5">
        <f aca="true" t="shared" si="17" ref="D30:M30">SUM(D50+D109+D158+D185)</f>
        <v>0</v>
      </c>
      <c r="E30" s="5">
        <f t="shared" si="17"/>
        <v>0</v>
      </c>
      <c r="F30" s="5">
        <f t="shared" si="17"/>
        <v>0</v>
      </c>
      <c r="G30" s="5">
        <f t="shared" si="17"/>
        <v>0</v>
      </c>
      <c r="H30" s="5">
        <f t="shared" si="17"/>
        <v>0</v>
      </c>
      <c r="I30" s="5">
        <f t="shared" si="17"/>
        <v>0</v>
      </c>
      <c r="J30" s="5">
        <f t="shared" si="17"/>
        <v>0</v>
      </c>
      <c r="K30" s="5">
        <f t="shared" si="17"/>
        <v>0</v>
      </c>
      <c r="L30" s="5">
        <f t="shared" si="17"/>
        <v>0</v>
      </c>
      <c r="M30" s="5">
        <f t="shared" si="17"/>
        <v>0</v>
      </c>
      <c r="N30" s="3"/>
      <c r="O30" s="4"/>
      <c r="P30" s="17"/>
    </row>
    <row r="31" spans="1:16" s="2" customFormat="1" ht="93" customHeight="1">
      <c r="A31" s="15" t="s">
        <v>31</v>
      </c>
      <c r="B31" s="19" t="s">
        <v>32</v>
      </c>
      <c r="C31" s="3" t="s">
        <v>33</v>
      </c>
      <c r="D31" s="5">
        <f aca="true" t="shared" si="18" ref="D31:M31">SUM(D32:D35)</f>
        <v>130056.90221000001</v>
      </c>
      <c r="E31" s="5">
        <f t="shared" si="18"/>
        <v>15801</v>
      </c>
      <c r="F31" s="5">
        <f t="shared" si="18"/>
        <v>12084.7</v>
      </c>
      <c r="G31" s="5">
        <f t="shared" si="18"/>
        <v>11833.65657</v>
      </c>
      <c r="H31" s="5">
        <f t="shared" si="18"/>
        <v>14915.83877</v>
      </c>
      <c r="I31" s="5">
        <f t="shared" si="18"/>
        <v>16167.64959</v>
      </c>
      <c r="J31" s="5">
        <f t="shared" si="18"/>
        <v>16525.691</v>
      </c>
      <c r="K31" s="5">
        <f t="shared" si="18"/>
        <v>14352.083999999999</v>
      </c>
      <c r="L31" s="5">
        <f t="shared" si="18"/>
        <v>14352.083999999999</v>
      </c>
      <c r="M31" s="5">
        <f t="shared" si="18"/>
        <v>14024.19828</v>
      </c>
      <c r="N31" s="20"/>
      <c r="O31" s="4"/>
      <c r="P31" s="17"/>
    </row>
    <row r="32" spans="1:16" s="2" customFormat="1" ht="16.5" customHeight="1">
      <c r="A32" s="15"/>
      <c r="B32" s="3" t="s">
        <v>21</v>
      </c>
      <c r="C32" s="14"/>
      <c r="D32" s="5">
        <f aca="true" t="shared" si="19" ref="D32:M32">SUM(D37+D42+D47)</f>
        <v>0</v>
      </c>
      <c r="E32" s="5">
        <f t="shared" si="19"/>
        <v>0</v>
      </c>
      <c r="F32" s="5">
        <f t="shared" si="19"/>
        <v>0</v>
      </c>
      <c r="G32" s="5">
        <f t="shared" si="19"/>
        <v>0</v>
      </c>
      <c r="H32" s="5">
        <f t="shared" si="19"/>
        <v>0</v>
      </c>
      <c r="I32" s="5">
        <f t="shared" si="19"/>
        <v>0</v>
      </c>
      <c r="J32" s="5">
        <f t="shared" si="19"/>
        <v>0</v>
      </c>
      <c r="K32" s="5">
        <f t="shared" si="19"/>
        <v>0</v>
      </c>
      <c r="L32" s="5">
        <f t="shared" si="19"/>
        <v>0</v>
      </c>
      <c r="M32" s="5">
        <f t="shared" si="19"/>
        <v>0</v>
      </c>
      <c r="N32" s="3"/>
      <c r="O32" s="4"/>
      <c r="P32" s="17"/>
    </row>
    <row r="33" spans="1:16" s="2" customFormat="1" ht="15" customHeight="1">
      <c r="A33" s="15"/>
      <c r="B33" s="3" t="s">
        <v>22</v>
      </c>
      <c r="C33" s="14"/>
      <c r="D33" s="5">
        <f aca="true" t="shared" si="20" ref="D33:M33">SUM(D38+D43+D48)</f>
        <v>0</v>
      </c>
      <c r="E33" s="5">
        <f t="shared" si="20"/>
        <v>0</v>
      </c>
      <c r="F33" s="5">
        <f t="shared" si="20"/>
        <v>0</v>
      </c>
      <c r="G33" s="5">
        <f t="shared" si="20"/>
        <v>0</v>
      </c>
      <c r="H33" s="5">
        <f t="shared" si="20"/>
        <v>0</v>
      </c>
      <c r="I33" s="5">
        <f t="shared" si="20"/>
        <v>0</v>
      </c>
      <c r="J33" s="5">
        <f t="shared" si="20"/>
        <v>0</v>
      </c>
      <c r="K33" s="5">
        <f t="shared" si="20"/>
        <v>0</v>
      </c>
      <c r="L33" s="5">
        <f t="shared" si="20"/>
        <v>0</v>
      </c>
      <c r="M33" s="5">
        <f t="shared" si="20"/>
        <v>0</v>
      </c>
      <c r="N33" s="3"/>
      <c r="O33" s="4"/>
      <c r="P33" s="17"/>
    </row>
    <row r="34" spans="1:16" s="2" customFormat="1" ht="16.5" customHeight="1">
      <c r="A34" s="15"/>
      <c r="B34" s="3" t="s">
        <v>23</v>
      </c>
      <c r="C34" s="14"/>
      <c r="D34" s="5">
        <f aca="true" t="shared" si="21" ref="D34:M34">SUM(D39+D44+D49)</f>
        <v>130056.90221000001</v>
      </c>
      <c r="E34" s="5">
        <f t="shared" si="21"/>
        <v>15801</v>
      </c>
      <c r="F34" s="5">
        <f t="shared" si="21"/>
        <v>12084.7</v>
      </c>
      <c r="G34" s="5">
        <f t="shared" si="21"/>
        <v>11833.65657</v>
      </c>
      <c r="H34" s="5">
        <f t="shared" si="21"/>
        <v>14915.83877</v>
      </c>
      <c r="I34" s="5">
        <f t="shared" si="21"/>
        <v>16167.64959</v>
      </c>
      <c r="J34" s="5">
        <f t="shared" si="21"/>
        <v>16525.691</v>
      </c>
      <c r="K34" s="5">
        <f t="shared" si="21"/>
        <v>14352.083999999999</v>
      </c>
      <c r="L34" s="5">
        <f t="shared" si="21"/>
        <v>14352.083999999999</v>
      </c>
      <c r="M34" s="5">
        <f t="shared" si="21"/>
        <v>14024.19828</v>
      </c>
      <c r="N34" s="3"/>
      <c r="O34" s="4"/>
      <c r="P34" s="17"/>
    </row>
    <row r="35" spans="1:16" s="2" customFormat="1" ht="16.5" customHeight="1">
      <c r="A35" s="15"/>
      <c r="B35" s="3" t="s">
        <v>24</v>
      </c>
      <c r="C35" s="14"/>
      <c r="D35" s="5">
        <f aca="true" t="shared" si="22" ref="D35:M35">SUM(D40+D45+D50)</f>
        <v>0</v>
      </c>
      <c r="E35" s="5">
        <f t="shared" si="22"/>
        <v>0</v>
      </c>
      <c r="F35" s="5">
        <f t="shared" si="22"/>
        <v>0</v>
      </c>
      <c r="G35" s="5">
        <f t="shared" si="22"/>
        <v>0</v>
      </c>
      <c r="H35" s="5">
        <f t="shared" si="22"/>
        <v>0</v>
      </c>
      <c r="I35" s="5">
        <f t="shared" si="22"/>
        <v>0</v>
      </c>
      <c r="J35" s="5">
        <f t="shared" si="22"/>
        <v>0</v>
      </c>
      <c r="K35" s="5">
        <f t="shared" si="22"/>
        <v>0</v>
      </c>
      <c r="L35" s="5">
        <f t="shared" si="22"/>
        <v>0</v>
      </c>
      <c r="M35" s="5">
        <f t="shared" si="22"/>
        <v>0</v>
      </c>
      <c r="N35" s="3"/>
      <c r="O35" s="4"/>
      <c r="P35" s="17"/>
    </row>
    <row r="36" spans="1:16" s="2" customFormat="1" ht="48" customHeight="1">
      <c r="A36" s="15" t="s">
        <v>34</v>
      </c>
      <c r="B36" s="18" t="s">
        <v>35</v>
      </c>
      <c r="C36" s="14"/>
      <c r="D36" s="5">
        <f aca="true" t="shared" si="23" ref="D36:M36">SUM(D37+D38+D39+D40)</f>
        <v>0</v>
      </c>
      <c r="E36" s="5">
        <f t="shared" si="23"/>
        <v>0</v>
      </c>
      <c r="F36" s="5">
        <f t="shared" si="23"/>
        <v>0</v>
      </c>
      <c r="G36" s="5">
        <f t="shared" si="23"/>
        <v>0</v>
      </c>
      <c r="H36" s="5">
        <f t="shared" si="23"/>
        <v>0</v>
      </c>
      <c r="I36" s="5">
        <f t="shared" si="23"/>
        <v>0</v>
      </c>
      <c r="J36" s="5">
        <f t="shared" si="23"/>
        <v>0</v>
      </c>
      <c r="K36" s="5">
        <f t="shared" si="23"/>
        <v>0</v>
      </c>
      <c r="L36" s="5">
        <f t="shared" si="23"/>
        <v>0</v>
      </c>
      <c r="M36" s="5">
        <f t="shared" si="23"/>
        <v>0</v>
      </c>
      <c r="N36" s="3"/>
      <c r="O36" s="4"/>
      <c r="P36" s="17"/>
    </row>
    <row r="37" spans="1:16" s="2" customFormat="1" ht="16.5" customHeight="1">
      <c r="A37" s="15"/>
      <c r="B37" s="3" t="s">
        <v>21</v>
      </c>
      <c r="C37" s="1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3"/>
      <c r="O37" s="4"/>
      <c r="P37" s="17"/>
    </row>
    <row r="38" spans="1:16" s="2" customFormat="1" ht="14.25" customHeight="1">
      <c r="A38" s="15"/>
      <c r="B38" s="3" t="s">
        <v>22</v>
      </c>
      <c r="C38" s="14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3"/>
      <c r="O38" s="4"/>
      <c r="P38" s="17"/>
    </row>
    <row r="39" spans="1:16" s="2" customFormat="1" ht="15.75" customHeight="1">
      <c r="A39" s="15"/>
      <c r="B39" s="3" t="s">
        <v>23</v>
      </c>
      <c r="C39" s="14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3"/>
      <c r="O39" s="4"/>
      <c r="P39" s="17"/>
    </row>
    <row r="40" spans="1:16" s="2" customFormat="1" ht="17.25" customHeight="1">
      <c r="A40" s="15"/>
      <c r="B40" s="3" t="s">
        <v>24</v>
      </c>
      <c r="C40" s="1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3"/>
      <c r="O40" s="4"/>
      <c r="P40" s="17"/>
    </row>
    <row r="41" spans="1:16" s="2" customFormat="1" ht="63.75" customHeight="1">
      <c r="A41" s="15" t="s">
        <v>36</v>
      </c>
      <c r="B41" s="18" t="s">
        <v>37</v>
      </c>
      <c r="C41" s="14"/>
      <c r="D41" s="5">
        <f aca="true" t="shared" si="24" ref="D41:M41">SUM(D42+D43+D44+D45)</f>
        <v>0</v>
      </c>
      <c r="E41" s="5">
        <f t="shared" si="24"/>
        <v>0</v>
      </c>
      <c r="F41" s="5">
        <f t="shared" si="24"/>
        <v>0</v>
      </c>
      <c r="G41" s="5">
        <f t="shared" si="24"/>
        <v>0</v>
      </c>
      <c r="H41" s="5">
        <f t="shared" si="24"/>
        <v>0</v>
      </c>
      <c r="I41" s="5">
        <f t="shared" si="24"/>
        <v>0</v>
      </c>
      <c r="J41" s="5">
        <f t="shared" si="24"/>
        <v>0</v>
      </c>
      <c r="K41" s="5">
        <f t="shared" si="24"/>
        <v>0</v>
      </c>
      <c r="L41" s="5">
        <f t="shared" si="24"/>
        <v>0</v>
      </c>
      <c r="M41" s="5">
        <f t="shared" si="24"/>
        <v>0</v>
      </c>
      <c r="N41" s="3"/>
      <c r="O41" s="4"/>
      <c r="P41" s="17"/>
    </row>
    <row r="42" spans="1:16" s="2" customFormat="1" ht="18.75" customHeight="1">
      <c r="A42" s="15"/>
      <c r="B42" s="3" t="s">
        <v>21</v>
      </c>
      <c r="C42" s="14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3"/>
      <c r="O42" s="4"/>
      <c r="P42" s="17"/>
    </row>
    <row r="43" spans="1:16" s="2" customFormat="1" ht="20.25" customHeight="1">
      <c r="A43" s="15"/>
      <c r="B43" s="3" t="s">
        <v>22</v>
      </c>
      <c r="C43" s="1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3"/>
      <c r="O43" s="4"/>
      <c r="P43" s="17"/>
    </row>
    <row r="44" spans="1:16" s="2" customFormat="1" ht="20.25" customHeight="1">
      <c r="A44" s="15"/>
      <c r="B44" s="3" t="s">
        <v>23</v>
      </c>
      <c r="C44" s="14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3"/>
      <c r="O44" s="4"/>
      <c r="P44" s="17"/>
    </row>
    <row r="45" spans="1:16" s="2" customFormat="1" ht="20.25" customHeight="1">
      <c r="A45" s="15"/>
      <c r="B45" s="3" t="s">
        <v>24</v>
      </c>
      <c r="C45" s="14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3"/>
      <c r="O45" s="4"/>
      <c r="P45" s="17"/>
    </row>
    <row r="46" spans="1:16" s="2" customFormat="1" ht="32.25" customHeight="1">
      <c r="A46" s="15" t="s">
        <v>38</v>
      </c>
      <c r="B46" s="18" t="s">
        <v>39</v>
      </c>
      <c r="C46" s="14"/>
      <c r="D46" s="5">
        <f aca="true" t="shared" si="25" ref="D46:M46">SUM(D47:D50)</f>
        <v>130056.90221000001</v>
      </c>
      <c r="E46" s="5">
        <f t="shared" si="25"/>
        <v>15801</v>
      </c>
      <c r="F46" s="5">
        <f t="shared" si="25"/>
        <v>12084.7</v>
      </c>
      <c r="G46" s="5">
        <f t="shared" si="25"/>
        <v>11833.65657</v>
      </c>
      <c r="H46" s="5">
        <f t="shared" si="25"/>
        <v>14915.83877</v>
      </c>
      <c r="I46" s="5">
        <f t="shared" si="25"/>
        <v>16167.64959</v>
      </c>
      <c r="J46" s="5">
        <f t="shared" si="25"/>
        <v>16525.691</v>
      </c>
      <c r="K46" s="5">
        <f t="shared" si="25"/>
        <v>14352.083999999999</v>
      </c>
      <c r="L46" s="5">
        <f t="shared" si="25"/>
        <v>14352.083999999999</v>
      </c>
      <c r="M46" s="5">
        <f t="shared" si="25"/>
        <v>14024.19828</v>
      </c>
      <c r="N46" s="3"/>
      <c r="O46" s="4"/>
      <c r="P46" s="17"/>
    </row>
    <row r="47" spans="1:16" s="2" customFormat="1" ht="20.25" customHeight="1">
      <c r="A47" s="15"/>
      <c r="B47" s="3" t="s">
        <v>21</v>
      </c>
      <c r="C47" s="14"/>
      <c r="D47" s="5">
        <f>SUM(E47:M47)</f>
        <v>0</v>
      </c>
      <c r="E47" s="5">
        <f aca="true" t="shared" si="26" ref="E47:M47">SUM(E54+E59+E65+E71)</f>
        <v>0</v>
      </c>
      <c r="F47" s="5">
        <f t="shared" si="26"/>
        <v>0</v>
      </c>
      <c r="G47" s="5">
        <f t="shared" si="26"/>
        <v>0</v>
      </c>
      <c r="H47" s="5">
        <f t="shared" si="26"/>
        <v>0</v>
      </c>
      <c r="I47" s="5">
        <f t="shared" si="26"/>
        <v>0</v>
      </c>
      <c r="J47" s="5">
        <f t="shared" si="26"/>
        <v>0</v>
      </c>
      <c r="K47" s="5">
        <f t="shared" si="26"/>
        <v>0</v>
      </c>
      <c r="L47" s="5">
        <f t="shared" si="26"/>
        <v>0</v>
      </c>
      <c r="M47" s="5">
        <f t="shared" si="26"/>
        <v>0</v>
      </c>
      <c r="N47" s="3"/>
      <c r="O47" s="4"/>
      <c r="P47" s="17"/>
    </row>
    <row r="48" spans="1:16" s="2" customFormat="1" ht="20.25" customHeight="1">
      <c r="A48" s="15"/>
      <c r="B48" s="3" t="s">
        <v>22</v>
      </c>
      <c r="C48" s="14"/>
      <c r="D48" s="5">
        <f>SUM(E48:M48)</f>
        <v>0</v>
      </c>
      <c r="E48" s="5">
        <f aca="true" t="shared" si="27" ref="E48:M48">SUM(E55+E60+E66+E72)</f>
        <v>0</v>
      </c>
      <c r="F48" s="5">
        <f t="shared" si="27"/>
        <v>0</v>
      </c>
      <c r="G48" s="5">
        <f t="shared" si="27"/>
        <v>0</v>
      </c>
      <c r="H48" s="5">
        <f t="shared" si="27"/>
        <v>0</v>
      </c>
      <c r="I48" s="5">
        <f t="shared" si="27"/>
        <v>0</v>
      </c>
      <c r="J48" s="5">
        <f t="shared" si="27"/>
        <v>0</v>
      </c>
      <c r="K48" s="5">
        <f t="shared" si="27"/>
        <v>0</v>
      </c>
      <c r="L48" s="5">
        <f t="shared" si="27"/>
        <v>0</v>
      </c>
      <c r="M48" s="5">
        <f t="shared" si="27"/>
        <v>0</v>
      </c>
      <c r="N48" s="3"/>
      <c r="O48" s="4"/>
      <c r="P48" s="17"/>
    </row>
    <row r="49" spans="1:16" s="2" customFormat="1" ht="20.25" customHeight="1">
      <c r="A49" s="15"/>
      <c r="B49" s="3" t="s">
        <v>23</v>
      </c>
      <c r="C49" s="14"/>
      <c r="D49" s="5">
        <f>SUM(E49:M49)</f>
        <v>130056.90221000001</v>
      </c>
      <c r="E49" s="5">
        <f aca="true" t="shared" si="28" ref="E49:G50">SUM(E56+E61+E67+E73)</f>
        <v>15801</v>
      </c>
      <c r="F49" s="5">
        <f t="shared" si="28"/>
        <v>12084.7</v>
      </c>
      <c r="G49" s="5">
        <f t="shared" si="28"/>
        <v>11833.65657</v>
      </c>
      <c r="H49" s="5">
        <f aca="true" t="shared" si="29" ref="H49:M49">H56+H61++H67+H73</f>
        <v>14915.83877</v>
      </c>
      <c r="I49" s="5">
        <f t="shared" si="29"/>
        <v>16167.64959</v>
      </c>
      <c r="J49" s="5">
        <f t="shared" si="29"/>
        <v>16525.691</v>
      </c>
      <c r="K49" s="5">
        <f t="shared" si="29"/>
        <v>14352.083999999999</v>
      </c>
      <c r="L49" s="5">
        <f t="shared" si="29"/>
        <v>14352.083999999999</v>
      </c>
      <c r="M49" s="5">
        <f t="shared" si="29"/>
        <v>14024.19828</v>
      </c>
      <c r="N49" s="3"/>
      <c r="O49" s="4"/>
      <c r="P49" s="17"/>
    </row>
    <row r="50" spans="1:16" s="2" customFormat="1" ht="20.25" customHeight="1">
      <c r="A50" s="15"/>
      <c r="B50" s="3" t="s">
        <v>24</v>
      </c>
      <c r="C50" s="14"/>
      <c r="D50" s="5">
        <f>SUM(E50:M50)</f>
        <v>0</v>
      </c>
      <c r="E50" s="5">
        <f t="shared" si="28"/>
        <v>0</v>
      </c>
      <c r="F50" s="5">
        <f t="shared" si="28"/>
        <v>0</v>
      </c>
      <c r="G50" s="5">
        <f t="shared" si="28"/>
        <v>0</v>
      </c>
      <c r="H50" s="5">
        <f aca="true" t="shared" si="30" ref="H50:M50">SUM(H57+H62+H68+H74)</f>
        <v>0</v>
      </c>
      <c r="I50" s="5">
        <f t="shared" si="30"/>
        <v>0</v>
      </c>
      <c r="J50" s="5">
        <f t="shared" si="30"/>
        <v>0</v>
      </c>
      <c r="K50" s="5">
        <f t="shared" si="30"/>
        <v>0</v>
      </c>
      <c r="L50" s="5">
        <f t="shared" si="30"/>
        <v>0</v>
      </c>
      <c r="M50" s="5">
        <f t="shared" si="30"/>
        <v>0</v>
      </c>
      <c r="N50" s="3"/>
      <c r="O50" s="4"/>
      <c r="P50" s="17"/>
    </row>
    <row r="51" spans="1:16" s="2" customFormat="1" ht="23.25" customHeight="1">
      <c r="A51" s="21"/>
      <c r="B51" s="21"/>
      <c r="C51" s="38" t="s">
        <v>40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"/>
      <c r="P51" s="17"/>
    </row>
    <row r="52" spans="1:16" s="2" customFormat="1" ht="22.5" customHeight="1">
      <c r="A52" s="21"/>
      <c r="B52" s="21"/>
      <c r="C52" s="38" t="s">
        <v>41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"/>
      <c r="P52" s="17"/>
    </row>
    <row r="53" spans="1:16" s="2" customFormat="1" ht="48" customHeight="1">
      <c r="A53" s="15" t="s">
        <v>42</v>
      </c>
      <c r="B53" s="22" t="s">
        <v>43</v>
      </c>
      <c r="C53" s="3" t="s">
        <v>33</v>
      </c>
      <c r="D53" s="5">
        <f aca="true" t="shared" si="31" ref="D53:M53">SUM(D54:D57)</f>
        <v>48516.998739999995</v>
      </c>
      <c r="E53" s="5">
        <f t="shared" si="31"/>
        <v>3335.1</v>
      </c>
      <c r="F53" s="5">
        <f t="shared" si="31"/>
        <v>3875.5</v>
      </c>
      <c r="G53" s="5">
        <f t="shared" si="31"/>
        <v>3692.65657</v>
      </c>
      <c r="H53" s="5">
        <f t="shared" si="31"/>
        <v>6774.83877</v>
      </c>
      <c r="I53" s="5">
        <f t="shared" si="31"/>
        <v>7305.04612</v>
      </c>
      <c r="J53" s="5">
        <f t="shared" si="31"/>
        <v>7652.291</v>
      </c>
      <c r="K53" s="5">
        <f t="shared" si="31"/>
        <v>5478.684</v>
      </c>
      <c r="L53" s="5">
        <f t="shared" si="31"/>
        <v>5478.684</v>
      </c>
      <c r="M53" s="5">
        <f t="shared" si="31"/>
        <v>4924.19828</v>
      </c>
      <c r="N53" s="20" t="s">
        <v>44</v>
      </c>
      <c r="O53" s="4"/>
      <c r="P53" s="17"/>
    </row>
    <row r="54" spans="1:16" s="2" customFormat="1" ht="16.5" customHeight="1">
      <c r="A54" s="21"/>
      <c r="B54" s="13" t="s">
        <v>21</v>
      </c>
      <c r="C54" s="14"/>
      <c r="D54" s="5">
        <f>SUM(E54:M54)</f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"/>
      <c r="O54" s="4"/>
      <c r="P54" s="17"/>
    </row>
    <row r="55" spans="1:16" s="2" customFormat="1" ht="18.75" customHeight="1">
      <c r="A55" s="21"/>
      <c r="B55" s="13" t="s">
        <v>22</v>
      </c>
      <c r="C55" s="14"/>
      <c r="D55" s="5">
        <f>SUM(E55:M55)</f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"/>
      <c r="O55" s="4"/>
      <c r="P55" s="17"/>
    </row>
    <row r="56" spans="1:16" s="2" customFormat="1" ht="18" customHeight="1">
      <c r="A56" s="21"/>
      <c r="B56" s="13" t="s">
        <v>23</v>
      </c>
      <c r="C56" s="14"/>
      <c r="D56" s="5">
        <f>SUM(E56:M56)</f>
        <v>48516.998739999995</v>
      </c>
      <c r="E56" s="5">
        <v>3335.1</v>
      </c>
      <c r="F56" s="5">
        <v>3875.5</v>
      </c>
      <c r="G56" s="5">
        <v>3692.65657</v>
      </c>
      <c r="H56" s="5">
        <v>6774.83877</v>
      </c>
      <c r="I56" s="5">
        <v>7305.04612</v>
      </c>
      <c r="J56" s="5">
        <v>7652.291</v>
      </c>
      <c r="K56" s="5">
        <v>5478.684</v>
      </c>
      <c r="L56" s="5">
        <v>5478.684</v>
      </c>
      <c r="M56" s="5">
        <v>4924.19828</v>
      </c>
      <c r="N56" s="3"/>
      <c r="O56" s="4"/>
      <c r="P56" s="17"/>
    </row>
    <row r="57" spans="1:16" s="2" customFormat="1" ht="18" customHeight="1">
      <c r="A57" s="21"/>
      <c r="B57" s="13" t="s">
        <v>45</v>
      </c>
      <c r="C57" s="14"/>
      <c r="D57" s="5">
        <f>SUM(E57:M57)</f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3"/>
      <c r="O57" s="4"/>
      <c r="P57" s="17"/>
    </row>
    <row r="58" spans="1:16" s="2" customFormat="1" ht="101.25" customHeight="1">
      <c r="A58" s="21" t="s">
        <v>46</v>
      </c>
      <c r="B58" s="23" t="s">
        <v>47</v>
      </c>
      <c r="C58" s="3" t="s">
        <v>33</v>
      </c>
      <c r="D58" s="5">
        <f aca="true" t="shared" si="32" ref="D58:M58">SUM(D59:D62)</f>
        <v>76738.1</v>
      </c>
      <c r="E58" s="5">
        <f t="shared" si="32"/>
        <v>7980</v>
      </c>
      <c r="F58" s="5">
        <f t="shared" si="32"/>
        <v>8141</v>
      </c>
      <c r="G58" s="5">
        <f t="shared" si="32"/>
        <v>8141</v>
      </c>
      <c r="H58" s="5">
        <f t="shared" si="32"/>
        <v>8141</v>
      </c>
      <c r="I58" s="5">
        <f t="shared" si="32"/>
        <v>8614.9</v>
      </c>
      <c r="J58" s="5">
        <f t="shared" si="32"/>
        <v>8873.4</v>
      </c>
      <c r="K58" s="5">
        <f t="shared" si="32"/>
        <v>8873.4</v>
      </c>
      <c r="L58" s="5">
        <f t="shared" si="32"/>
        <v>8873.4</v>
      </c>
      <c r="M58" s="5">
        <f t="shared" si="32"/>
        <v>9100</v>
      </c>
      <c r="N58" s="3" t="s">
        <v>48</v>
      </c>
      <c r="O58" s="4"/>
      <c r="P58" s="17"/>
    </row>
    <row r="59" spans="1:16" s="2" customFormat="1" ht="20.25" customHeight="1">
      <c r="A59" s="21"/>
      <c r="B59" s="13" t="s">
        <v>21</v>
      </c>
      <c r="C59" s="14"/>
      <c r="D59" s="5">
        <f>SUM(E59:M59)</f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3"/>
      <c r="O59" s="4"/>
      <c r="P59" s="17"/>
    </row>
    <row r="60" spans="1:16" s="2" customFormat="1" ht="20.25" customHeight="1">
      <c r="A60" s="21"/>
      <c r="B60" s="13" t="s">
        <v>22</v>
      </c>
      <c r="C60" s="14"/>
      <c r="D60" s="5">
        <f>SUM(E60:M60)</f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3"/>
      <c r="O60" s="4"/>
      <c r="P60" s="17"/>
    </row>
    <row r="61" spans="1:16" s="2" customFormat="1" ht="15.75" customHeight="1">
      <c r="A61" s="21"/>
      <c r="B61" s="13" t="s">
        <v>23</v>
      </c>
      <c r="C61" s="14"/>
      <c r="D61" s="5">
        <f>SUM(E61:M61)</f>
        <v>76738.1</v>
      </c>
      <c r="E61" s="5">
        <v>7980</v>
      </c>
      <c r="F61" s="5">
        <v>8141</v>
      </c>
      <c r="G61" s="5">
        <v>8141</v>
      </c>
      <c r="H61" s="5">
        <v>8141</v>
      </c>
      <c r="I61" s="5">
        <v>8614.9</v>
      </c>
      <c r="J61" s="5">
        <v>8873.4</v>
      </c>
      <c r="K61" s="5">
        <v>8873.4</v>
      </c>
      <c r="L61" s="5">
        <v>8873.4</v>
      </c>
      <c r="M61" s="5">
        <v>9100</v>
      </c>
      <c r="N61" s="3"/>
      <c r="O61" s="4"/>
      <c r="P61" s="17"/>
    </row>
    <row r="62" spans="1:16" s="2" customFormat="1" ht="18" customHeight="1">
      <c r="A62" s="21"/>
      <c r="B62" s="13" t="s">
        <v>45</v>
      </c>
      <c r="C62" s="14"/>
      <c r="D62" s="5">
        <f>SUM(E62:M62)</f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3"/>
      <c r="O62" s="4"/>
      <c r="P62" s="17"/>
    </row>
    <row r="63" spans="1:16" s="2" customFormat="1" ht="16.5" customHeight="1">
      <c r="A63" s="21"/>
      <c r="B63" s="21"/>
      <c r="C63" s="38" t="s">
        <v>49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"/>
      <c r="P63" s="17"/>
    </row>
    <row r="64" spans="1:16" s="2" customFormat="1" ht="84" customHeight="1">
      <c r="A64" s="15" t="s">
        <v>50</v>
      </c>
      <c r="B64" s="18" t="s">
        <v>51</v>
      </c>
      <c r="C64" s="3" t="s">
        <v>33</v>
      </c>
      <c r="D64" s="5">
        <f aca="true" t="shared" si="33" ref="D64:M64">SUM(D65:D68)</f>
        <v>3835.9</v>
      </c>
      <c r="E64" s="5">
        <f t="shared" si="33"/>
        <v>3835.9</v>
      </c>
      <c r="F64" s="5">
        <f t="shared" si="33"/>
        <v>0</v>
      </c>
      <c r="G64" s="5">
        <f t="shared" si="33"/>
        <v>0</v>
      </c>
      <c r="H64" s="5">
        <f t="shared" si="33"/>
        <v>0</v>
      </c>
      <c r="I64" s="5">
        <f t="shared" si="33"/>
        <v>0</v>
      </c>
      <c r="J64" s="5">
        <f t="shared" si="33"/>
        <v>0</v>
      </c>
      <c r="K64" s="5">
        <f t="shared" si="33"/>
        <v>0</v>
      </c>
      <c r="L64" s="5">
        <f t="shared" si="33"/>
        <v>0</v>
      </c>
      <c r="M64" s="5">
        <f t="shared" si="33"/>
        <v>0</v>
      </c>
      <c r="N64" s="3" t="s">
        <v>52</v>
      </c>
      <c r="O64" s="4"/>
      <c r="P64" s="17"/>
    </row>
    <row r="65" spans="1:16" s="2" customFormat="1" ht="18.75" customHeight="1">
      <c r="A65" s="15"/>
      <c r="B65" s="3" t="s">
        <v>21</v>
      </c>
      <c r="C65" s="14"/>
      <c r="D65" s="5">
        <f>SUM(E65:M65)</f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3"/>
      <c r="O65" s="4"/>
      <c r="P65" s="17"/>
    </row>
    <row r="66" spans="1:16" s="2" customFormat="1" ht="18" customHeight="1">
      <c r="A66" s="15"/>
      <c r="B66" s="3" t="s">
        <v>22</v>
      </c>
      <c r="C66" s="14"/>
      <c r="D66" s="5">
        <f>SUM(E66:M66)</f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"/>
      <c r="O66" s="4"/>
      <c r="P66" s="17"/>
    </row>
    <row r="67" spans="1:16" s="2" customFormat="1" ht="18" customHeight="1">
      <c r="A67" s="15"/>
      <c r="B67" s="3" t="s">
        <v>23</v>
      </c>
      <c r="C67" s="14"/>
      <c r="D67" s="5">
        <f>SUM(E67:M67)</f>
        <v>3835.9</v>
      </c>
      <c r="E67" s="5">
        <v>3835.9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3"/>
      <c r="O67" s="4"/>
      <c r="P67" s="17"/>
    </row>
    <row r="68" spans="1:16" s="2" customFormat="1" ht="18" customHeight="1">
      <c r="A68" s="15"/>
      <c r="B68" s="3" t="s">
        <v>45</v>
      </c>
      <c r="C68" s="14"/>
      <c r="D68" s="5">
        <f>SUM(E68:M68)</f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3"/>
      <c r="O68" s="4"/>
      <c r="P68" s="17"/>
    </row>
    <row r="69" spans="2:16" s="2" customFormat="1" ht="18" customHeight="1">
      <c r="B69" s="24"/>
      <c r="C69" s="40" t="s">
        <v>53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"/>
      <c r="P69" s="17"/>
    </row>
    <row r="70" spans="1:16" s="2" customFormat="1" ht="51.75" customHeight="1">
      <c r="A70" s="15" t="s">
        <v>54</v>
      </c>
      <c r="B70" s="18" t="s">
        <v>55</v>
      </c>
      <c r="C70" s="3" t="s">
        <v>33</v>
      </c>
      <c r="D70" s="5">
        <f aca="true" t="shared" si="34" ref="D70:M70">SUM(D71:D74)</f>
        <v>965.9034700000001</v>
      </c>
      <c r="E70" s="5">
        <f t="shared" si="34"/>
        <v>650</v>
      </c>
      <c r="F70" s="5">
        <f t="shared" si="34"/>
        <v>68.2</v>
      </c>
      <c r="G70" s="5">
        <f t="shared" si="34"/>
        <v>0</v>
      </c>
      <c r="H70" s="5">
        <f t="shared" si="34"/>
        <v>0</v>
      </c>
      <c r="I70" s="5">
        <f t="shared" si="34"/>
        <v>247.70347</v>
      </c>
      <c r="J70" s="5">
        <f t="shared" si="34"/>
        <v>0</v>
      </c>
      <c r="K70" s="5">
        <f t="shared" si="34"/>
        <v>0</v>
      </c>
      <c r="L70" s="5">
        <f t="shared" si="34"/>
        <v>0</v>
      </c>
      <c r="M70" s="5">
        <f t="shared" si="34"/>
        <v>0</v>
      </c>
      <c r="N70" s="3" t="s">
        <v>56</v>
      </c>
      <c r="O70" s="4"/>
      <c r="P70" s="17"/>
    </row>
    <row r="71" spans="1:16" s="2" customFormat="1" ht="18" customHeight="1">
      <c r="A71" s="15"/>
      <c r="B71" s="3" t="s">
        <v>21</v>
      </c>
      <c r="C71" s="25"/>
      <c r="D71" s="5">
        <f>SUM(E71:M71)</f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3"/>
      <c r="O71" s="4"/>
      <c r="P71" s="17"/>
    </row>
    <row r="72" spans="1:16" s="2" customFormat="1" ht="18" customHeight="1">
      <c r="A72" s="15"/>
      <c r="B72" s="3" t="s">
        <v>22</v>
      </c>
      <c r="C72" s="25"/>
      <c r="D72" s="5">
        <f>SUM(E72:M72)</f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3"/>
      <c r="O72" s="4"/>
      <c r="P72" s="17"/>
    </row>
    <row r="73" spans="1:16" s="2" customFormat="1" ht="18" customHeight="1">
      <c r="A73" s="15"/>
      <c r="B73" s="3" t="s">
        <v>23</v>
      </c>
      <c r="C73" s="25"/>
      <c r="D73" s="5">
        <f>SUM(E73:M73)</f>
        <v>965.9034700000001</v>
      </c>
      <c r="E73" s="5">
        <v>650</v>
      </c>
      <c r="F73" s="5">
        <v>68.2</v>
      </c>
      <c r="G73" s="5">
        <v>0</v>
      </c>
      <c r="H73" s="5">
        <v>0</v>
      </c>
      <c r="I73" s="5">
        <v>247.70347</v>
      </c>
      <c r="J73" s="5">
        <v>0</v>
      </c>
      <c r="K73" s="5">
        <v>0</v>
      </c>
      <c r="L73" s="5">
        <v>0</v>
      </c>
      <c r="M73" s="5">
        <v>0</v>
      </c>
      <c r="N73" s="3"/>
      <c r="O73" s="4"/>
      <c r="P73" s="17"/>
    </row>
    <row r="74" spans="1:16" s="2" customFormat="1" ht="18" customHeight="1">
      <c r="A74" s="15"/>
      <c r="B74" s="3" t="s">
        <v>45</v>
      </c>
      <c r="C74" s="25"/>
      <c r="D74" s="5">
        <f>SUM(E74:M74)</f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3"/>
      <c r="O74" s="4"/>
      <c r="P74" s="17"/>
    </row>
    <row r="75" spans="1:16" s="2" customFormat="1" ht="57" customHeight="1">
      <c r="A75" s="15" t="s">
        <v>57</v>
      </c>
      <c r="B75" s="26" t="s">
        <v>58</v>
      </c>
      <c r="C75" s="27"/>
      <c r="D75" s="4">
        <f>SUM(D76:D79)</f>
        <v>466942.47141999996</v>
      </c>
      <c r="E75" s="4">
        <f aca="true" t="shared" si="35" ref="E75:M75">SUM(E76:E79)</f>
        <v>70407.8</v>
      </c>
      <c r="F75" s="4">
        <f t="shared" si="35"/>
        <v>59454.100000000006</v>
      </c>
      <c r="G75" s="4">
        <f t="shared" si="35"/>
        <v>58407.257970000006</v>
      </c>
      <c r="H75" s="4">
        <f t="shared" si="35"/>
        <v>80112.80021</v>
      </c>
      <c r="I75" s="4">
        <f t="shared" si="35"/>
        <v>94256.52613</v>
      </c>
      <c r="J75" s="4">
        <f t="shared" si="35"/>
        <v>86586.173</v>
      </c>
      <c r="K75" s="4">
        <f t="shared" si="35"/>
        <v>3816</v>
      </c>
      <c r="L75" s="4">
        <f t="shared" si="35"/>
        <v>3816</v>
      </c>
      <c r="M75" s="4">
        <f t="shared" si="35"/>
        <v>10085.81411</v>
      </c>
      <c r="N75" s="28"/>
      <c r="O75" s="4"/>
      <c r="P75" s="17"/>
    </row>
    <row r="76" spans="1:16" s="2" customFormat="1" ht="20.25" customHeight="1">
      <c r="A76" s="15"/>
      <c r="B76" s="3" t="s">
        <v>21</v>
      </c>
      <c r="C76" s="14"/>
      <c r="D76" s="5">
        <f aca="true" t="shared" si="36" ref="D76:M76">SUM(D81+D101+D106)</f>
        <v>0</v>
      </c>
      <c r="E76" s="5">
        <f t="shared" si="36"/>
        <v>0</v>
      </c>
      <c r="F76" s="5">
        <f t="shared" si="36"/>
        <v>0</v>
      </c>
      <c r="G76" s="5">
        <f t="shared" si="36"/>
        <v>0</v>
      </c>
      <c r="H76" s="5">
        <f t="shared" si="36"/>
        <v>0</v>
      </c>
      <c r="I76" s="5">
        <f t="shared" si="36"/>
        <v>0</v>
      </c>
      <c r="J76" s="5">
        <f t="shared" si="36"/>
        <v>0</v>
      </c>
      <c r="K76" s="5">
        <f t="shared" si="36"/>
        <v>0</v>
      </c>
      <c r="L76" s="5">
        <f t="shared" si="36"/>
        <v>0</v>
      </c>
      <c r="M76" s="5">
        <f t="shared" si="36"/>
        <v>0</v>
      </c>
      <c r="N76" s="3"/>
      <c r="O76" s="4"/>
      <c r="P76" s="17"/>
    </row>
    <row r="77" spans="1:16" s="2" customFormat="1" ht="20.25" customHeight="1">
      <c r="A77" s="15"/>
      <c r="B77" s="3" t="s">
        <v>22</v>
      </c>
      <c r="C77" s="14"/>
      <c r="D77" s="5">
        <f aca="true" t="shared" si="37" ref="D77:M77">SUM(D82+D102+D107)</f>
        <v>9551</v>
      </c>
      <c r="E77" s="5">
        <f t="shared" si="37"/>
        <v>0</v>
      </c>
      <c r="F77" s="5">
        <f t="shared" si="37"/>
        <v>0</v>
      </c>
      <c r="G77" s="5">
        <f t="shared" si="37"/>
        <v>0</v>
      </c>
      <c r="H77" s="5">
        <f t="shared" si="37"/>
        <v>9551</v>
      </c>
      <c r="I77" s="5">
        <f t="shared" si="37"/>
        <v>0</v>
      </c>
      <c r="J77" s="5">
        <f t="shared" si="37"/>
        <v>0</v>
      </c>
      <c r="K77" s="5">
        <f t="shared" si="37"/>
        <v>0</v>
      </c>
      <c r="L77" s="5">
        <f t="shared" si="37"/>
        <v>0</v>
      </c>
      <c r="M77" s="5">
        <f t="shared" si="37"/>
        <v>0</v>
      </c>
      <c r="N77" s="3"/>
      <c r="O77" s="4"/>
      <c r="P77" s="17"/>
    </row>
    <row r="78" spans="1:16" s="2" customFormat="1" ht="20.25" customHeight="1">
      <c r="A78" s="15"/>
      <c r="B78" s="3" t="s">
        <v>23</v>
      </c>
      <c r="C78" s="14"/>
      <c r="D78" s="5">
        <f>D83+D103+D108-0.2</f>
        <v>457391.47141999996</v>
      </c>
      <c r="E78" s="5">
        <f aca="true" t="shared" si="38" ref="E78:G79">SUM(E83+E103+E108)</f>
        <v>70407.8</v>
      </c>
      <c r="F78" s="5">
        <f t="shared" si="38"/>
        <v>59454.100000000006</v>
      </c>
      <c r="G78" s="5">
        <f t="shared" si="38"/>
        <v>58407.257970000006</v>
      </c>
      <c r="H78" s="5">
        <f>H83+H103+H108</f>
        <v>70561.80021</v>
      </c>
      <c r="I78" s="5">
        <f aca="true" t="shared" si="39" ref="I78:M79">SUM(I83+I103+I108)</f>
        <v>94256.52613</v>
      </c>
      <c r="J78" s="5">
        <f t="shared" si="39"/>
        <v>86586.173</v>
      </c>
      <c r="K78" s="5">
        <f t="shared" si="39"/>
        <v>3816</v>
      </c>
      <c r="L78" s="5">
        <f t="shared" si="39"/>
        <v>3816</v>
      </c>
      <c r="M78" s="5">
        <f t="shared" si="39"/>
        <v>10085.81411</v>
      </c>
      <c r="N78" s="3"/>
      <c r="O78" s="4"/>
      <c r="P78" s="17"/>
    </row>
    <row r="79" spans="1:16" s="2" customFormat="1" ht="20.25" customHeight="1">
      <c r="A79" s="15"/>
      <c r="B79" s="3" t="s">
        <v>24</v>
      </c>
      <c r="C79" s="14"/>
      <c r="D79" s="5">
        <f>SUM(D84+D104+D109)</f>
        <v>0</v>
      </c>
      <c r="E79" s="5">
        <f t="shared" si="38"/>
        <v>0</v>
      </c>
      <c r="F79" s="5">
        <f t="shared" si="38"/>
        <v>0</v>
      </c>
      <c r="G79" s="5">
        <f t="shared" si="38"/>
        <v>0</v>
      </c>
      <c r="H79" s="5">
        <f>SUM(H84+H104+H109)</f>
        <v>0</v>
      </c>
      <c r="I79" s="5">
        <f t="shared" si="39"/>
        <v>0</v>
      </c>
      <c r="J79" s="5">
        <f t="shared" si="39"/>
        <v>0</v>
      </c>
      <c r="K79" s="5">
        <f t="shared" si="39"/>
        <v>0</v>
      </c>
      <c r="L79" s="5">
        <f t="shared" si="39"/>
        <v>0</v>
      </c>
      <c r="M79" s="5">
        <f t="shared" si="39"/>
        <v>0</v>
      </c>
      <c r="N79" s="3"/>
      <c r="O79" s="4"/>
      <c r="P79" s="17"/>
    </row>
    <row r="80" spans="1:16" s="2" customFormat="1" ht="56.25" customHeight="1">
      <c r="A80" s="15" t="s">
        <v>59</v>
      </c>
      <c r="B80" s="18" t="s">
        <v>60</v>
      </c>
      <c r="C80" s="14"/>
      <c r="D80" s="5">
        <f aca="true" t="shared" si="40" ref="D80:M80">SUM(D81:D84)</f>
        <v>291594.71018999995</v>
      </c>
      <c r="E80" s="5">
        <f t="shared" si="40"/>
        <v>29523.3</v>
      </c>
      <c r="F80" s="5">
        <f t="shared" si="40"/>
        <v>37390.3</v>
      </c>
      <c r="G80" s="5">
        <f t="shared" si="40"/>
        <v>43774.28981</v>
      </c>
      <c r="H80" s="5">
        <f t="shared" si="40"/>
        <v>50410.270730000004</v>
      </c>
      <c r="I80" s="5">
        <f t="shared" si="40"/>
        <v>62358.49565</v>
      </c>
      <c r="J80" s="5">
        <f t="shared" si="40"/>
        <v>56959.954</v>
      </c>
      <c r="K80" s="5">
        <f t="shared" si="40"/>
        <v>3726</v>
      </c>
      <c r="L80" s="5">
        <f t="shared" si="40"/>
        <v>3726</v>
      </c>
      <c r="M80" s="5">
        <f t="shared" si="40"/>
        <v>3726</v>
      </c>
      <c r="N80" s="3"/>
      <c r="O80" s="4"/>
      <c r="P80" s="17"/>
    </row>
    <row r="81" spans="1:16" s="2" customFormat="1" ht="20.25" customHeight="1">
      <c r="A81" s="15"/>
      <c r="B81" s="3" t="s">
        <v>21</v>
      </c>
      <c r="C81" s="14"/>
      <c r="D81" s="5">
        <f aca="true" t="shared" si="41" ref="D81:M81">SUM(D91)</f>
        <v>0</v>
      </c>
      <c r="E81" s="5">
        <f t="shared" si="41"/>
        <v>0</v>
      </c>
      <c r="F81" s="5">
        <f t="shared" si="41"/>
        <v>0</v>
      </c>
      <c r="G81" s="5">
        <f t="shared" si="41"/>
        <v>0</v>
      </c>
      <c r="H81" s="5">
        <f t="shared" si="41"/>
        <v>0</v>
      </c>
      <c r="I81" s="5">
        <f t="shared" si="41"/>
        <v>0</v>
      </c>
      <c r="J81" s="5">
        <f t="shared" si="41"/>
        <v>0</v>
      </c>
      <c r="K81" s="5">
        <f t="shared" si="41"/>
        <v>0</v>
      </c>
      <c r="L81" s="5">
        <f t="shared" si="41"/>
        <v>0</v>
      </c>
      <c r="M81" s="5">
        <f t="shared" si="41"/>
        <v>0</v>
      </c>
      <c r="N81" s="3"/>
      <c r="O81" s="4"/>
      <c r="P81" s="17"/>
    </row>
    <row r="82" spans="1:16" s="2" customFormat="1" ht="20.25" customHeight="1">
      <c r="A82" s="15"/>
      <c r="B82" s="3" t="s">
        <v>22</v>
      </c>
      <c r="C82" s="14"/>
      <c r="D82" s="5">
        <f aca="true" t="shared" si="42" ref="D82:M82">SUM(D92)</f>
        <v>0</v>
      </c>
      <c r="E82" s="5">
        <f t="shared" si="42"/>
        <v>0</v>
      </c>
      <c r="F82" s="5">
        <f t="shared" si="42"/>
        <v>0</v>
      </c>
      <c r="G82" s="5">
        <f t="shared" si="42"/>
        <v>0</v>
      </c>
      <c r="H82" s="5">
        <f t="shared" si="42"/>
        <v>0</v>
      </c>
      <c r="I82" s="5">
        <f t="shared" si="42"/>
        <v>0</v>
      </c>
      <c r="J82" s="5">
        <f t="shared" si="42"/>
        <v>0</v>
      </c>
      <c r="K82" s="5">
        <f t="shared" si="42"/>
        <v>0</v>
      </c>
      <c r="L82" s="5">
        <f t="shared" si="42"/>
        <v>0</v>
      </c>
      <c r="M82" s="5">
        <f t="shared" si="42"/>
        <v>0</v>
      </c>
      <c r="N82" s="3"/>
      <c r="O82" s="4"/>
      <c r="P82" s="17"/>
    </row>
    <row r="83" spans="1:16" s="2" customFormat="1" ht="20.25" customHeight="1">
      <c r="A83" s="15"/>
      <c r="B83" s="3" t="s">
        <v>23</v>
      </c>
      <c r="C83" s="14"/>
      <c r="D83" s="5">
        <f>D88+D93+D98</f>
        <v>291594.71018999995</v>
      </c>
      <c r="E83" s="5">
        <f>SUM(E88+E93)</f>
        <v>29523.3</v>
      </c>
      <c r="F83" s="5">
        <f>SUM(F88+F93)</f>
        <v>37390.3</v>
      </c>
      <c r="G83" s="5">
        <f>SUM(G88+G93)</f>
        <v>43774.28981</v>
      </c>
      <c r="H83" s="5">
        <f>SUM(H88+H93+H98)</f>
        <v>50410.270730000004</v>
      </c>
      <c r="I83" s="5">
        <f>SUM(I88+I93)</f>
        <v>62358.49565</v>
      </c>
      <c r="J83" s="5">
        <f>SUM(J88+J93)</f>
        <v>56959.954</v>
      </c>
      <c r="K83" s="5">
        <f>SUM(K88+K93)</f>
        <v>3726</v>
      </c>
      <c r="L83" s="5">
        <f>SUM(L88+L93)</f>
        <v>3726</v>
      </c>
      <c r="M83" s="5">
        <f>SUM(M88+M93)</f>
        <v>3726</v>
      </c>
      <c r="N83" s="3"/>
      <c r="O83" s="4"/>
      <c r="P83" s="17"/>
    </row>
    <row r="84" spans="1:16" s="2" customFormat="1" ht="20.25" customHeight="1">
      <c r="A84" s="15"/>
      <c r="B84" s="3" t="s">
        <v>24</v>
      </c>
      <c r="C84" s="14"/>
      <c r="D84" s="5">
        <f aca="true" t="shared" si="43" ref="D84:M84">SUM(D94)</f>
        <v>0</v>
      </c>
      <c r="E84" s="5">
        <f t="shared" si="43"/>
        <v>0</v>
      </c>
      <c r="F84" s="5">
        <f t="shared" si="43"/>
        <v>0</v>
      </c>
      <c r="G84" s="5">
        <f t="shared" si="43"/>
        <v>0</v>
      </c>
      <c r="H84" s="5">
        <f t="shared" si="43"/>
        <v>0</v>
      </c>
      <c r="I84" s="5">
        <f t="shared" si="43"/>
        <v>0</v>
      </c>
      <c r="J84" s="5">
        <f t="shared" si="43"/>
        <v>0</v>
      </c>
      <c r="K84" s="5">
        <f t="shared" si="43"/>
        <v>0</v>
      </c>
      <c r="L84" s="5">
        <f t="shared" si="43"/>
        <v>0</v>
      </c>
      <c r="M84" s="5">
        <f t="shared" si="43"/>
        <v>0</v>
      </c>
      <c r="N84" s="3"/>
      <c r="O84" s="4"/>
      <c r="P84" s="17"/>
    </row>
    <row r="85" spans="1:16" s="2" customFormat="1" ht="62.25" customHeight="1">
      <c r="A85" s="15" t="s">
        <v>61</v>
      </c>
      <c r="B85" s="29" t="s">
        <v>62</v>
      </c>
      <c r="C85" s="3" t="s">
        <v>63</v>
      </c>
      <c r="D85" s="5">
        <f aca="true" t="shared" si="44" ref="D85:M85">SUM(D86:D89)</f>
        <v>290322.39319</v>
      </c>
      <c r="E85" s="5">
        <f t="shared" si="44"/>
        <v>29150.3</v>
      </c>
      <c r="F85" s="5">
        <f t="shared" si="44"/>
        <v>37390.3</v>
      </c>
      <c r="G85" s="5">
        <f t="shared" si="44"/>
        <v>43774.28981</v>
      </c>
      <c r="H85" s="5">
        <f t="shared" si="44"/>
        <v>49510.95373</v>
      </c>
      <c r="I85" s="5">
        <f t="shared" si="44"/>
        <v>62358.49565</v>
      </c>
      <c r="J85" s="5">
        <f t="shared" si="44"/>
        <v>56959.954</v>
      </c>
      <c r="K85" s="5">
        <f t="shared" si="44"/>
        <v>3726</v>
      </c>
      <c r="L85" s="5">
        <f t="shared" si="44"/>
        <v>3726</v>
      </c>
      <c r="M85" s="5">
        <f t="shared" si="44"/>
        <v>3726</v>
      </c>
      <c r="N85" s="3" t="s">
        <v>64</v>
      </c>
      <c r="O85" s="4"/>
      <c r="P85" s="17"/>
    </row>
    <row r="86" spans="1:16" s="2" customFormat="1" ht="20.25" customHeight="1">
      <c r="A86" s="15"/>
      <c r="B86" s="3" t="s">
        <v>21</v>
      </c>
      <c r="C86" s="14"/>
      <c r="D86" s="30">
        <f>SUM(E86:M86)</f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3"/>
      <c r="O86" s="4"/>
      <c r="P86" s="17"/>
    </row>
    <row r="87" spans="1:16" s="2" customFormat="1" ht="20.25" customHeight="1">
      <c r="A87" s="15"/>
      <c r="B87" s="3" t="s">
        <v>22</v>
      </c>
      <c r="C87" s="14"/>
      <c r="D87" s="30">
        <f>SUM(E87:M87)</f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3"/>
      <c r="O87" s="4"/>
      <c r="P87" s="17"/>
    </row>
    <row r="88" spans="1:16" s="2" customFormat="1" ht="20.25" customHeight="1">
      <c r="A88" s="15"/>
      <c r="B88" s="3" t="s">
        <v>23</v>
      </c>
      <c r="C88" s="14"/>
      <c r="D88" s="30">
        <f>SUM(E88:M88)+0.1</f>
        <v>290322.39319</v>
      </c>
      <c r="E88" s="5">
        <v>29150.3</v>
      </c>
      <c r="F88" s="5">
        <v>37390.3</v>
      </c>
      <c r="G88" s="5">
        <v>43774.28981</v>
      </c>
      <c r="H88" s="5">
        <v>49510.95373</v>
      </c>
      <c r="I88" s="5">
        <v>62358.49565</v>
      </c>
      <c r="J88" s="5">
        <v>56959.954</v>
      </c>
      <c r="K88" s="5">
        <v>3726</v>
      </c>
      <c r="L88" s="5">
        <v>3726</v>
      </c>
      <c r="M88" s="5">
        <v>3726</v>
      </c>
      <c r="N88" s="3"/>
      <c r="O88" s="4"/>
      <c r="P88" s="17"/>
    </row>
    <row r="89" spans="1:16" s="2" customFormat="1" ht="20.25" customHeight="1">
      <c r="A89" s="15"/>
      <c r="B89" s="3" t="s">
        <v>24</v>
      </c>
      <c r="C89" s="14"/>
      <c r="D89" s="30">
        <f>SUM(E89:M89)</f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3"/>
      <c r="O89" s="4"/>
      <c r="P89" s="17"/>
    </row>
    <row r="90" spans="1:16" s="2" customFormat="1" ht="45.75" customHeight="1">
      <c r="A90" s="15" t="s">
        <v>65</v>
      </c>
      <c r="B90" s="18" t="s">
        <v>66</v>
      </c>
      <c r="C90" s="3" t="s">
        <v>63</v>
      </c>
      <c r="D90" s="5">
        <f>SUM(D91:D94)</f>
        <v>373</v>
      </c>
      <c r="E90" s="5">
        <f>SUM(E91:E94)</f>
        <v>373</v>
      </c>
      <c r="F90" s="5">
        <f>SUM(F91:F94)</f>
        <v>0</v>
      </c>
      <c r="G90" s="5">
        <v>0</v>
      </c>
      <c r="H90" s="5">
        <f aca="true" t="shared" si="45" ref="H90:M90">SUM(H91:H94)</f>
        <v>0</v>
      </c>
      <c r="I90" s="5">
        <f t="shared" si="45"/>
        <v>0</v>
      </c>
      <c r="J90" s="5">
        <f t="shared" si="45"/>
        <v>0</v>
      </c>
      <c r="K90" s="5">
        <f t="shared" si="45"/>
        <v>0</v>
      </c>
      <c r="L90" s="5">
        <f t="shared" si="45"/>
        <v>0</v>
      </c>
      <c r="M90" s="5">
        <f t="shared" si="45"/>
        <v>0</v>
      </c>
      <c r="N90" s="3"/>
      <c r="O90" s="4"/>
      <c r="P90" s="17"/>
    </row>
    <row r="91" spans="1:16" s="2" customFormat="1" ht="20.25" customHeight="1">
      <c r="A91" s="15"/>
      <c r="B91" s="3" t="s">
        <v>21</v>
      </c>
      <c r="C91" s="14"/>
      <c r="D91" s="5">
        <f>SUM(E91:M91)</f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3"/>
      <c r="O91" s="4"/>
      <c r="P91" s="17"/>
    </row>
    <row r="92" spans="1:16" s="2" customFormat="1" ht="20.25" customHeight="1">
      <c r="A92" s="15"/>
      <c r="B92" s="3" t="s">
        <v>22</v>
      </c>
      <c r="C92" s="14"/>
      <c r="D92" s="5">
        <f>SUM(E92:M92)</f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3"/>
      <c r="O92" s="4"/>
      <c r="P92" s="17"/>
    </row>
    <row r="93" spans="1:16" s="2" customFormat="1" ht="20.25" customHeight="1">
      <c r="A93" s="15"/>
      <c r="B93" s="3" t="s">
        <v>23</v>
      </c>
      <c r="C93" s="14"/>
      <c r="D93" s="5">
        <f>SUM(E93:M93)</f>
        <v>373</v>
      </c>
      <c r="E93" s="5">
        <v>373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3"/>
      <c r="O93" s="4"/>
      <c r="P93" s="17"/>
    </row>
    <row r="94" spans="1:16" s="2" customFormat="1" ht="20.25" customHeight="1">
      <c r="A94" s="15"/>
      <c r="B94" s="3" t="s">
        <v>24</v>
      </c>
      <c r="C94" s="14"/>
      <c r="D94" s="5">
        <f>SUM(E94:M94)</f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3"/>
      <c r="O94" s="4"/>
      <c r="P94" s="17"/>
    </row>
    <row r="95" spans="1:16" s="2" customFormat="1" ht="56.25" customHeight="1">
      <c r="A95" s="31" t="s">
        <v>67</v>
      </c>
      <c r="B95" s="3" t="s">
        <v>68</v>
      </c>
      <c r="C95" s="3" t="s">
        <v>63</v>
      </c>
      <c r="D95" s="5">
        <f aca="true" t="shared" si="46" ref="D95:M95">D96+D97+D98+D99</f>
        <v>899.317</v>
      </c>
      <c r="E95" s="5">
        <f t="shared" si="46"/>
        <v>0</v>
      </c>
      <c r="F95" s="5">
        <f t="shared" si="46"/>
        <v>0</v>
      </c>
      <c r="G95" s="5">
        <f t="shared" si="46"/>
        <v>0</v>
      </c>
      <c r="H95" s="5">
        <f t="shared" si="46"/>
        <v>899.317</v>
      </c>
      <c r="I95" s="5">
        <f t="shared" si="46"/>
        <v>0</v>
      </c>
      <c r="J95" s="5">
        <f t="shared" si="46"/>
        <v>0</v>
      </c>
      <c r="K95" s="5">
        <f t="shared" si="46"/>
        <v>0</v>
      </c>
      <c r="L95" s="5">
        <f t="shared" si="46"/>
        <v>0</v>
      </c>
      <c r="M95" s="5">
        <f t="shared" si="46"/>
        <v>0</v>
      </c>
      <c r="N95" s="3"/>
      <c r="O95" s="4"/>
      <c r="P95" s="17"/>
    </row>
    <row r="96" spans="1:16" s="2" customFormat="1" ht="20.25" customHeight="1">
      <c r="A96" s="15"/>
      <c r="B96" s="3" t="s">
        <v>21</v>
      </c>
      <c r="C96" s="14"/>
      <c r="D96" s="5">
        <f>SUM(E96:M96)</f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3"/>
      <c r="O96" s="4"/>
      <c r="P96" s="17"/>
    </row>
    <row r="97" spans="1:16" s="2" customFormat="1" ht="20.25" customHeight="1">
      <c r="A97" s="15"/>
      <c r="B97" s="3" t="s">
        <v>22</v>
      </c>
      <c r="C97" s="14"/>
      <c r="D97" s="5">
        <f>SUM(E97:M97)</f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3"/>
      <c r="O97" s="4"/>
      <c r="P97" s="17"/>
    </row>
    <row r="98" spans="1:16" s="2" customFormat="1" ht="20.25" customHeight="1">
      <c r="A98" s="15"/>
      <c r="B98" s="3" t="s">
        <v>23</v>
      </c>
      <c r="C98" s="14"/>
      <c r="D98" s="5">
        <f>SUM(E98:M98)</f>
        <v>899.317</v>
      </c>
      <c r="E98" s="5">
        <v>0</v>
      </c>
      <c r="F98" s="5">
        <v>0</v>
      </c>
      <c r="G98" s="5">
        <v>0</v>
      </c>
      <c r="H98" s="5">
        <v>899.317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3"/>
      <c r="O98" s="4"/>
      <c r="P98" s="17"/>
    </row>
    <row r="99" spans="1:16" s="2" customFormat="1" ht="20.25" customHeight="1">
      <c r="A99" s="15"/>
      <c r="B99" s="3" t="s">
        <v>24</v>
      </c>
      <c r="C99" s="14"/>
      <c r="D99" s="5">
        <f>SUM(E99:M99)</f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3"/>
      <c r="O99" s="4"/>
      <c r="P99" s="17"/>
    </row>
    <row r="100" spans="1:16" s="2" customFormat="1" ht="66.75" customHeight="1">
      <c r="A100" s="15" t="s">
        <v>69</v>
      </c>
      <c r="B100" s="18" t="s">
        <v>37</v>
      </c>
      <c r="C100" s="14"/>
      <c r="D100" s="5">
        <f aca="true" t="shared" si="47" ref="D100:M100">SUM(D101+D102+D103+D104)</f>
        <v>0</v>
      </c>
      <c r="E100" s="5">
        <f t="shared" si="47"/>
        <v>0</v>
      </c>
      <c r="F100" s="5">
        <f t="shared" si="47"/>
        <v>0</v>
      </c>
      <c r="G100" s="5">
        <f t="shared" si="47"/>
        <v>0</v>
      </c>
      <c r="H100" s="5">
        <f t="shared" si="47"/>
        <v>0</v>
      </c>
      <c r="I100" s="5">
        <f t="shared" si="47"/>
        <v>0</v>
      </c>
      <c r="J100" s="5">
        <f t="shared" si="47"/>
        <v>0</v>
      </c>
      <c r="K100" s="5">
        <f t="shared" si="47"/>
        <v>0</v>
      </c>
      <c r="L100" s="5">
        <f t="shared" si="47"/>
        <v>0</v>
      </c>
      <c r="M100" s="5">
        <f t="shared" si="47"/>
        <v>0</v>
      </c>
      <c r="N100" s="3"/>
      <c r="O100" s="4"/>
      <c r="P100" s="17"/>
    </row>
    <row r="101" spans="1:16" s="2" customFormat="1" ht="20.25" customHeight="1">
      <c r="A101" s="15"/>
      <c r="B101" s="3" t="s">
        <v>21</v>
      </c>
      <c r="C101" s="14"/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3"/>
      <c r="O101" s="4"/>
      <c r="P101" s="17"/>
    </row>
    <row r="102" spans="1:16" s="2" customFormat="1" ht="20.25" customHeight="1">
      <c r="A102" s="15"/>
      <c r="B102" s="3" t="s">
        <v>22</v>
      </c>
      <c r="C102" s="14"/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3"/>
      <c r="O102" s="4"/>
      <c r="P102" s="17"/>
    </row>
    <row r="103" spans="1:16" s="2" customFormat="1" ht="20.25" customHeight="1">
      <c r="A103" s="15"/>
      <c r="B103" s="3" t="s">
        <v>23</v>
      </c>
      <c r="C103" s="14"/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3"/>
      <c r="O103" s="4"/>
      <c r="P103" s="17"/>
    </row>
    <row r="104" spans="1:16" s="2" customFormat="1" ht="20.25" customHeight="1">
      <c r="A104" s="15"/>
      <c r="B104" s="3" t="s">
        <v>24</v>
      </c>
      <c r="C104" s="14"/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3"/>
      <c r="O104" s="4"/>
      <c r="P104" s="17"/>
    </row>
    <row r="105" spans="1:16" s="2" customFormat="1" ht="38.25" customHeight="1">
      <c r="A105" s="15" t="s">
        <v>70</v>
      </c>
      <c r="B105" s="18" t="s">
        <v>71</v>
      </c>
      <c r="C105" s="14"/>
      <c r="D105" s="5">
        <f>SUM(D106:D109)</f>
        <v>175347.96123000002</v>
      </c>
      <c r="E105" s="5">
        <f aca="true" t="shared" si="48" ref="E105:M105">SUM(E106+E107+E108+E109)</f>
        <v>40884.5</v>
      </c>
      <c r="F105" s="5">
        <f t="shared" si="48"/>
        <v>22063.800000000003</v>
      </c>
      <c r="G105" s="5">
        <f t="shared" si="48"/>
        <v>14632.96816</v>
      </c>
      <c r="H105" s="5">
        <f t="shared" si="48"/>
        <v>29702.52948</v>
      </c>
      <c r="I105" s="5">
        <f t="shared" si="48"/>
        <v>31898.03048</v>
      </c>
      <c r="J105" s="5">
        <f t="shared" si="48"/>
        <v>29626.219</v>
      </c>
      <c r="K105" s="5">
        <f t="shared" si="48"/>
        <v>90</v>
      </c>
      <c r="L105" s="5">
        <f t="shared" si="48"/>
        <v>90</v>
      </c>
      <c r="M105" s="5">
        <f t="shared" si="48"/>
        <v>6359.81411</v>
      </c>
      <c r="N105" s="3"/>
      <c r="O105" s="4"/>
      <c r="P105" s="17"/>
    </row>
    <row r="106" spans="1:16" s="2" customFormat="1" ht="20.25" customHeight="1">
      <c r="A106" s="15"/>
      <c r="B106" s="3" t="s">
        <v>21</v>
      </c>
      <c r="C106" s="14"/>
      <c r="D106" s="5">
        <f>D113+D119+D135</f>
        <v>0</v>
      </c>
      <c r="E106" s="5">
        <f aca="true" t="shared" si="49" ref="E106:M106">SUM(E113+E119+E135)</f>
        <v>0</v>
      </c>
      <c r="F106" s="5">
        <f t="shared" si="49"/>
        <v>0</v>
      </c>
      <c r="G106" s="5">
        <f t="shared" si="49"/>
        <v>0</v>
      </c>
      <c r="H106" s="5">
        <f t="shared" si="49"/>
        <v>0</v>
      </c>
      <c r="I106" s="5">
        <f t="shared" si="49"/>
        <v>0</v>
      </c>
      <c r="J106" s="5">
        <f t="shared" si="49"/>
        <v>0</v>
      </c>
      <c r="K106" s="5">
        <f t="shared" si="49"/>
        <v>0</v>
      </c>
      <c r="L106" s="5">
        <f t="shared" si="49"/>
        <v>0</v>
      </c>
      <c r="M106" s="5">
        <f t="shared" si="49"/>
        <v>0</v>
      </c>
      <c r="N106" s="3"/>
      <c r="O106" s="4"/>
      <c r="P106" s="17"/>
    </row>
    <row r="107" spans="1:16" s="2" customFormat="1" ht="20.25" customHeight="1">
      <c r="A107" s="15"/>
      <c r="B107" s="3" t="s">
        <v>22</v>
      </c>
      <c r="C107" s="14"/>
      <c r="D107" s="5">
        <f>D114+D120+D136</f>
        <v>9551</v>
      </c>
      <c r="E107" s="5">
        <f aca="true" t="shared" si="50" ref="E107:M107">SUM(E114+E120+E136)</f>
        <v>0</v>
      </c>
      <c r="F107" s="5">
        <f t="shared" si="50"/>
        <v>0</v>
      </c>
      <c r="G107" s="5">
        <f t="shared" si="50"/>
        <v>0</v>
      </c>
      <c r="H107" s="5">
        <f t="shared" si="50"/>
        <v>9551</v>
      </c>
      <c r="I107" s="5">
        <f t="shared" si="50"/>
        <v>0</v>
      </c>
      <c r="J107" s="5">
        <f t="shared" si="50"/>
        <v>0</v>
      </c>
      <c r="K107" s="5">
        <f t="shared" si="50"/>
        <v>0</v>
      </c>
      <c r="L107" s="5">
        <f t="shared" si="50"/>
        <v>0</v>
      </c>
      <c r="M107" s="5">
        <f t="shared" si="50"/>
        <v>0</v>
      </c>
      <c r="N107" s="3"/>
      <c r="O107" s="4"/>
      <c r="P107" s="17"/>
    </row>
    <row r="108" spans="1:16" s="2" customFormat="1" ht="20.25" customHeight="1">
      <c r="A108" s="15"/>
      <c r="B108" s="3" t="s">
        <v>23</v>
      </c>
      <c r="C108" s="14"/>
      <c r="D108" s="5">
        <f>D115+D121+D126+D131+D137</f>
        <v>165796.96123000002</v>
      </c>
      <c r="E108" s="5">
        <f>SUM(E115+E121+E137)</f>
        <v>40884.5</v>
      </c>
      <c r="F108" s="5">
        <f>SUM(F115+F121+F137)</f>
        <v>22063.800000000003</v>
      </c>
      <c r="G108" s="5">
        <f>SUM(G115+G121+G137)</f>
        <v>14632.96816</v>
      </c>
      <c r="H108" s="5">
        <f>H115+H121+H126+H131+H137</f>
        <v>20151.52948</v>
      </c>
      <c r="I108" s="5">
        <f>SUM(I115+I121+I137)</f>
        <v>31898.03048</v>
      </c>
      <c r="J108" s="5">
        <f>SUM(J115+J121+J137)</f>
        <v>29626.219</v>
      </c>
      <c r="K108" s="5">
        <f>SUM(K115+K121+K137)</f>
        <v>90</v>
      </c>
      <c r="L108" s="5">
        <f>SUM(L115+L121+L137)</f>
        <v>90</v>
      </c>
      <c r="M108" s="5">
        <f>SUM(M115+M121+M137)</f>
        <v>6359.81411</v>
      </c>
      <c r="N108" s="3"/>
      <c r="O108" s="4"/>
      <c r="P108" s="17"/>
    </row>
    <row r="109" spans="1:16" s="2" customFormat="1" ht="20.25" customHeight="1">
      <c r="A109" s="15"/>
      <c r="B109" s="3" t="s">
        <v>24</v>
      </c>
      <c r="C109" s="14"/>
      <c r="D109" s="5">
        <f>D116+D122+D138</f>
        <v>0</v>
      </c>
      <c r="E109" s="5">
        <f aca="true" t="shared" si="51" ref="E109:M109">SUM(E116++E122+E138)</f>
        <v>0</v>
      </c>
      <c r="F109" s="5">
        <f t="shared" si="51"/>
        <v>0</v>
      </c>
      <c r="G109" s="5">
        <f t="shared" si="51"/>
        <v>0</v>
      </c>
      <c r="H109" s="5">
        <f t="shared" si="51"/>
        <v>0</v>
      </c>
      <c r="I109" s="5">
        <f t="shared" si="51"/>
        <v>0</v>
      </c>
      <c r="J109" s="5">
        <f t="shared" si="51"/>
        <v>0</v>
      </c>
      <c r="K109" s="5">
        <f t="shared" si="51"/>
        <v>0</v>
      </c>
      <c r="L109" s="5">
        <f t="shared" si="51"/>
        <v>0</v>
      </c>
      <c r="M109" s="5">
        <f t="shared" si="51"/>
        <v>0</v>
      </c>
      <c r="N109" s="3"/>
      <c r="O109" s="4"/>
      <c r="P109" s="17"/>
    </row>
    <row r="110" spans="1:16" s="2" customFormat="1" ht="22.5" customHeight="1">
      <c r="A110" s="21"/>
      <c r="B110" s="21"/>
      <c r="C110" s="38" t="s">
        <v>72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"/>
      <c r="P110" s="17"/>
    </row>
    <row r="111" spans="1:16" s="2" customFormat="1" ht="24.75" customHeight="1">
      <c r="A111" s="21"/>
      <c r="B111" s="21"/>
      <c r="C111" s="38" t="s">
        <v>73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"/>
      <c r="P111" s="17"/>
    </row>
    <row r="112" spans="1:16" s="2" customFormat="1" ht="120" customHeight="1">
      <c r="A112" s="15" t="s">
        <v>74</v>
      </c>
      <c r="B112" s="32" t="s">
        <v>75</v>
      </c>
      <c r="C112" s="3" t="s">
        <v>63</v>
      </c>
      <c r="D112" s="5">
        <f aca="true" t="shared" si="52" ref="D112:M112">SUM(D113:D116)</f>
        <v>128173.37915000001</v>
      </c>
      <c r="E112" s="5">
        <f t="shared" si="52"/>
        <v>23290.8</v>
      </c>
      <c r="F112" s="5">
        <f t="shared" si="52"/>
        <v>16591.9</v>
      </c>
      <c r="G112" s="5">
        <f t="shared" si="52"/>
        <v>12168.30936</v>
      </c>
      <c r="H112" s="5">
        <f t="shared" si="52"/>
        <v>11906.97175</v>
      </c>
      <c r="I112" s="5">
        <f t="shared" si="52"/>
        <v>28389.26493</v>
      </c>
      <c r="J112" s="5">
        <f t="shared" si="52"/>
        <v>29536.219</v>
      </c>
      <c r="K112" s="5">
        <f t="shared" si="52"/>
        <v>0</v>
      </c>
      <c r="L112" s="5">
        <f t="shared" si="52"/>
        <v>0</v>
      </c>
      <c r="M112" s="5">
        <f t="shared" si="52"/>
        <v>6289.81411</v>
      </c>
      <c r="N112" s="3" t="s">
        <v>76</v>
      </c>
      <c r="O112" s="4"/>
      <c r="P112" s="17"/>
    </row>
    <row r="113" spans="1:16" s="2" customFormat="1" ht="19.5" customHeight="1">
      <c r="A113" s="21"/>
      <c r="B113" s="13" t="s">
        <v>21</v>
      </c>
      <c r="C113" s="14"/>
      <c r="D113" s="5">
        <f>SUM(E113:M113)</f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3"/>
      <c r="O113" s="4"/>
      <c r="P113" s="17"/>
    </row>
    <row r="114" spans="1:16" s="2" customFormat="1" ht="19.5" customHeight="1">
      <c r="A114" s="21"/>
      <c r="B114" s="13" t="s">
        <v>22</v>
      </c>
      <c r="C114" s="14"/>
      <c r="D114" s="5">
        <f>SUM(E114:M114)</f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3"/>
      <c r="O114" s="4"/>
      <c r="P114" s="17"/>
    </row>
    <row r="115" spans="1:16" s="2" customFormat="1" ht="18.75" customHeight="1">
      <c r="A115" s="21"/>
      <c r="B115" s="13" t="s">
        <v>23</v>
      </c>
      <c r="C115" s="14"/>
      <c r="D115" s="5">
        <f>SUM(E115:M115)+0.1</f>
        <v>128173.37915000001</v>
      </c>
      <c r="E115" s="5">
        <v>23290.8</v>
      </c>
      <c r="F115" s="5">
        <v>16591.9</v>
      </c>
      <c r="G115" s="5">
        <v>12168.30936</v>
      </c>
      <c r="H115" s="5">
        <v>11906.97175</v>
      </c>
      <c r="I115" s="5">
        <v>28389.26493</v>
      </c>
      <c r="J115" s="5">
        <v>29536.219</v>
      </c>
      <c r="K115" s="5">
        <v>0</v>
      </c>
      <c r="L115" s="5">
        <v>0</v>
      </c>
      <c r="M115" s="5">
        <v>6289.81411</v>
      </c>
      <c r="N115" s="3"/>
      <c r="O115" s="4"/>
      <c r="P115" s="17"/>
    </row>
    <row r="116" spans="1:16" s="2" customFormat="1" ht="18.75" customHeight="1">
      <c r="A116" s="21"/>
      <c r="B116" s="13" t="s">
        <v>45</v>
      </c>
      <c r="C116" s="14"/>
      <c r="D116" s="5">
        <f>SUM(E116:M116)</f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3"/>
      <c r="O116" s="4"/>
      <c r="P116" s="17"/>
    </row>
    <row r="117" spans="1:16" s="2" customFormat="1" ht="30" customHeight="1">
      <c r="A117" s="15"/>
      <c r="B117" s="3"/>
      <c r="C117" s="38" t="s">
        <v>77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"/>
      <c r="P117" s="17"/>
    </row>
    <row r="118" spans="1:16" s="2" customFormat="1" ht="63.75" customHeight="1">
      <c r="A118" s="31" t="s">
        <v>78</v>
      </c>
      <c r="B118" s="18" t="s">
        <v>79</v>
      </c>
      <c r="C118" s="3" t="s">
        <v>80</v>
      </c>
      <c r="D118" s="5">
        <f aca="true" t="shared" si="53" ref="D118:M118">SUM(D119:D122)</f>
        <v>1550</v>
      </c>
      <c r="E118" s="5">
        <f t="shared" si="53"/>
        <v>1550</v>
      </c>
      <c r="F118" s="5">
        <f t="shared" si="53"/>
        <v>0</v>
      </c>
      <c r="G118" s="5">
        <f t="shared" si="53"/>
        <v>0</v>
      </c>
      <c r="H118" s="5">
        <f t="shared" si="53"/>
        <v>0</v>
      </c>
      <c r="I118" s="5">
        <f t="shared" si="53"/>
        <v>0</v>
      </c>
      <c r="J118" s="5">
        <f t="shared" si="53"/>
        <v>0</v>
      </c>
      <c r="K118" s="5">
        <f t="shared" si="53"/>
        <v>0</v>
      </c>
      <c r="L118" s="5">
        <f t="shared" si="53"/>
        <v>0</v>
      </c>
      <c r="M118" s="5">
        <f t="shared" si="53"/>
        <v>0</v>
      </c>
      <c r="N118" s="3" t="s">
        <v>81</v>
      </c>
      <c r="O118" s="4"/>
      <c r="P118" s="17"/>
    </row>
    <row r="119" spans="1:16" s="2" customFormat="1" ht="18.75" customHeight="1">
      <c r="A119" s="15"/>
      <c r="B119" s="3" t="s">
        <v>21</v>
      </c>
      <c r="C119" s="14"/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3"/>
      <c r="O119" s="4"/>
      <c r="P119" s="17"/>
    </row>
    <row r="120" spans="1:16" s="2" customFormat="1" ht="18.75" customHeight="1">
      <c r="A120" s="15"/>
      <c r="B120" s="3" t="s">
        <v>22</v>
      </c>
      <c r="C120" s="14"/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3"/>
      <c r="O120" s="4"/>
      <c r="P120" s="17"/>
    </row>
    <row r="121" spans="1:16" s="2" customFormat="1" ht="18.75" customHeight="1">
      <c r="A121" s="15"/>
      <c r="B121" s="3" t="s">
        <v>23</v>
      </c>
      <c r="C121" s="14"/>
      <c r="D121" s="33">
        <f>SUM(E121:I121)</f>
        <v>1550</v>
      </c>
      <c r="E121" s="33">
        <v>1550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3"/>
      <c r="O121" s="4"/>
      <c r="P121" s="17"/>
    </row>
    <row r="122" spans="1:16" s="2" customFormat="1" ht="22.5" customHeight="1">
      <c r="A122" s="15"/>
      <c r="B122" s="3" t="s">
        <v>24</v>
      </c>
      <c r="C122" s="14"/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3"/>
      <c r="O122" s="4"/>
      <c r="P122" s="17"/>
    </row>
    <row r="123" spans="1:16" s="2" customFormat="1" ht="52.5" customHeight="1">
      <c r="A123" s="15" t="s">
        <v>82</v>
      </c>
      <c r="B123" s="18" t="s">
        <v>83</v>
      </c>
      <c r="C123" s="3" t="s">
        <v>80</v>
      </c>
      <c r="D123" s="5">
        <f aca="true" t="shared" si="54" ref="D123:M123">D124+D125+D126+D127</f>
        <v>817.43132</v>
      </c>
      <c r="E123" s="5">
        <f t="shared" si="54"/>
        <v>0</v>
      </c>
      <c r="F123" s="5">
        <f t="shared" si="54"/>
        <v>0</v>
      </c>
      <c r="G123" s="5">
        <f t="shared" si="54"/>
        <v>0</v>
      </c>
      <c r="H123" s="5">
        <f t="shared" si="54"/>
        <v>817.43132</v>
      </c>
      <c r="I123" s="5">
        <f t="shared" si="54"/>
        <v>0</v>
      </c>
      <c r="J123" s="5">
        <f t="shared" si="54"/>
        <v>0</v>
      </c>
      <c r="K123" s="5">
        <f t="shared" si="54"/>
        <v>0</v>
      </c>
      <c r="L123" s="5">
        <f t="shared" si="54"/>
        <v>0</v>
      </c>
      <c r="M123" s="5">
        <f t="shared" si="54"/>
        <v>0</v>
      </c>
      <c r="N123" s="3"/>
      <c r="O123" s="4"/>
      <c r="P123" s="17"/>
    </row>
    <row r="124" spans="1:16" s="2" customFormat="1" ht="22.5" customHeight="1">
      <c r="A124" s="15"/>
      <c r="B124" s="3" t="s">
        <v>21</v>
      </c>
      <c r="C124" s="14"/>
      <c r="D124" s="5">
        <f>SUM(E124:M124)</f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3"/>
      <c r="O124" s="4"/>
      <c r="P124" s="17"/>
    </row>
    <row r="125" spans="1:16" s="2" customFormat="1" ht="22.5" customHeight="1">
      <c r="A125" s="15"/>
      <c r="B125" s="3" t="s">
        <v>22</v>
      </c>
      <c r="C125" s="14"/>
      <c r="D125" s="5">
        <f>SUM(E125:M125)</f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3"/>
      <c r="O125" s="4"/>
      <c r="P125" s="17"/>
    </row>
    <row r="126" spans="1:16" s="2" customFormat="1" ht="22.5" customHeight="1">
      <c r="A126" s="15"/>
      <c r="B126" s="3" t="s">
        <v>23</v>
      </c>
      <c r="C126" s="14"/>
      <c r="D126" s="5">
        <f>SUM(E126:M126)</f>
        <v>817.43132</v>
      </c>
      <c r="E126" s="5">
        <v>0</v>
      </c>
      <c r="F126" s="5">
        <v>0</v>
      </c>
      <c r="G126" s="5">
        <v>0</v>
      </c>
      <c r="H126" s="5">
        <v>817.43132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3"/>
      <c r="O126" s="4"/>
      <c r="P126" s="17"/>
    </row>
    <row r="127" spans="1:16" s="2" customFormat="1" ht="22.5" customHeight="1">
      <c r="A127" s="15"/>
      <c r="B127" s="3" t="s">
        <v>24</v>
      </c>
      <c r="C127" s="14"/>
      <c r="D127" s="5">
        <f>SUM(E127:M127)</f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3"/>
      <c r="O127" s="4"/>
      <c r="P127" s="17"/>
    </row>
    <row r="128" spans="1:16" s="2" customFormat="1" ht="47.25" customHeight="1">
      <c r="A128" s="15" t="s">
        <v>84</v>
      </c>
      <c r="B128" s="18" t="s">
        <v>85</v>
      </c>
      <c r="C128" s="3" t="s">
        <v>80</v>
      </c>
      <c r="D128" s="5">
        <f aca="true" t="shared" si="55" ref="D128:M128">D129+D130+D131+D132</f>
        <v>519.07641</v>
      </c>
      <c r="E128" s="5">
        <f t="shared" si="55"/>
        <v>0</v>
      </c>
      <c r="F128" s="5">
        <f t="shared" si="55"/>
        <v>0</v>
      </c>
      <c r="G128" s="5">
        <f t="shared" si="55"/>
        <v>0</v>
      </c>
      <c r="H128" s="5">
        <f t="shared" si="55"/>
        <v>519.07641</v>
      </c>
      <c r="I128" s="5">
        <f t="shared" si="55"/>
        <v>0</v>
      </c>
      <c r="J128" s="5">
        <f t="shared" si="55"/>
        <v>0</v>
      </c>
      <c r="K128" s="5">
        <f t="shared" si="55"/>
        <v>0</v>
      </c>
      <c r="L128" s="5">
        <f t="shared" si="55"/>
        <v>0</v>
      </c>
      <c r="M128" s="5">
        <f t="shared" si="55"/>
        <v>0</v>
      </c>
      <c r="N128" s="3"/>
      <c r="O128" s="4"/>
      <c r="P128" s="17"/>
    </row>
    <row r="129" spans="1:16" s="2" customFormat="1" ht="17.25" customHeight="1">
      <c r="A129" s="15"/>
      <c r="B129" s="3" t="s">
        <v>21</v>
      </c>
      <c r="C129" s="14"/>
      <c r="D129" s="5">
        <f>SUM(E129:M129)</f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3"/>
      <c r="O129" s="4"/>
      <c r="P129" s="17"/>
    </row>
    <row r="130" spans="1:16" s="2" customFormat="1" ht="15.75" customHeight="1">
      <c r="A130" s="15"/>
      <c r="B130" s="3" t="s">
        <v>22</v>
      </c>
      <c r="C130" s="14"/>
      <c r="D130" s="5">
        <f>SUM(E130:M130)</f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3"/>
      <c r="O130" s="4"/>
      <c r="P130" s="17"/>
    </row>
    <row r="131" spans="1:16" s="2" customFormat="1" ht="15.75" customHeight="1">
      <c r="A131" s="15"/>
      <c r="B131" s="3" t="s">
        <v>23</v>
      </c>
      <c r="C131" s="14"/>
      <c r="D131" s="5">
        <f>SUM(E131:M131)</f>
        <v>519.07641</v>
      </c>
      <c r="E131" s="5">
        <v>0</v>
      </c>
      <c r="F131" s="5">
        <v>0</v>
      </c>
      <c r="G131" s="5">
        <v>0</v>
      </c>
      <c r="H131" s="5">
        <v>519.07641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3"/>
      <c r="O131" s="4"/>
      <c r="P131" s="17"/>
    </row>
    <row r="132" spans="1:16" s="2" customFormat="1" ht="15.75" customHeight="1">
      <c r="A132" s="15"/>
      <c r="B132" s="3" t="s">
        <v>24</v>
      </c>
      <c r="C132" s="14"/>
      <c r="D132" s="5">
        <f>SUM(E132:M132)</f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3"/>
      <c r="O132" s="4"/>
      <c r="P132" s="17"/>
    </row>
    <row r="133" spans="1:16" s="2" customFormat="1" ht="27" customHeight="1">
      <c r="A133" s="15"/>
      <c r="B133" s="3"/>
      <c r="C133" s="39" t="s">
        <v>86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"/>
      <c r="P133" s="17"/>
    </row>
    <row r="134" spans="1:16" s="2" customFormat="1" ht="68.25" customHeight="1">
      <c r="A134" s="15" t="s">
        <v>87</v>
      </c>
      <c r="B134" s="18" t="s">
        <v>88</v>
      </c>
      <c r="C134" s="3" t="s">
        <v>80</v>
      </c>
      <c r="D134" s="5">
        <f aca="true" t="shared" si="56" ref="D134:M134">SUM(D135:D138)</f>
        <v>44288.074349999995</v>
      </c>
      <c r="E134" s="5">
        <f t="shared" si="56"/>
        <v>16043.7</v>
      </c>
      <c r="F134" s="5">
        <f t="shared" si="56"/>
        <v>5471.9</v>
      </c>
      <c r="G134" s="5">
        <f t="shared" si="56"/>
        <v>2464.6588</v>
      </c>
      <c r="H134" s="5">
        <f t="shared" si="56"/>
        <v>16459.05</v>
      </c>
      <c r="I134" s="5">
        <f t="shared" si="56"/>
        <v>3508.76555</v>
      </c>
      <c r="J134" s="5">
        <f t="shared" si="56"/>
        <v>90</v>
      </c>
      <c r="K134" s="5">
        <f t="shared" si="56"/>
        <v>90</v>
      </c>
      <c r="L134" s="5">
        <f t="shared" si="56"/>
        <v>90</v>
      </c>
      <c r="M134" s="5">
        <f t="shared" si="56"/>
        <v>70</v>
      </c>
      <c r="N134" s="3" t="s">
        <v>64</v>
      </c>
      <c r="O134" s="4"/>
      <c r="P134" s="17"/>
    </row>
    <row r="135" spans="1:16" s="2" customFormat="1" ht="18.75" customHeight="1">
      <c r="A135" s="15"/>
      <c r="B135" s="3" t="s">
        <v>21</v>
      </c>
      <c r="C135" s="14"/>
      <c r="D135" s="5">
        <f>SUM(E135:M135)</f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3"/>
      <c r="O135" s="4"/>
      <c r="P135" s="17"/>
    </row>
    <row r="136" spans="1:16" s="2" customFormat="1" ht="18.75" customHeight="1">
      <c r="A136" s="15"/>
      <c r="B136" s="3" t="s">
        <v>22</v>
      </c>
      <c r="C136" s="14"/>
      <c r="D136" s="5">
        <f>SUM(E136:M136)</f>
        <v>9551</v>
      </c>
      <c r="E136" s="5">
        <v>0</v>
      </c>
      <c r="F136" s="5">
        <v>0</v>
      </c>
      <c r="G136" s="5">
        <v>0</v>
      </c>
      <c r="H136" s="5">
        <v>9551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3"/>
      <c r="O136" s="4"/>
      <c r="P136" s="17"/>
    </row>
    <row r="137" spans="1:16" s="2" customFormat="1" ht="18.75" customHeight="1">
      <c r="A137" s="15"/>
      <c r="B137" s="3" t="s">
        <v>23</v>
      </c>
      <c r="C137" s="14"/>
      <c r="D137" s="5">
        <f>SUM(E137:M137)</f>
        <v>34737.074349999995</v>
      </c>
      <c r="E137" s="5">
        <v>16043.7</v>
      </c>
      <c r="F137" s="5">
        <v>5471.9</v>
      </c>
      <c r="G137" s="5">
        <v>2464.6588</v>
      </c>
      <c r="H137" s="5">
        <v>6908.05</v>
      </c>
      <c r="I137" s="5">
        <v>3508.76555</v>
      </c>
      <c r="J137" s="5">
        <v>90</v>
      </c>
      <c r="K137" s="5">
        <v>90</v>
      </c>
      <c r="L137" s="5">
        <v>90</v>
      </c>
      <c r="M137" s="5">
        <v>70</v>
      </c>
      <c r="N137" s="3"/>
      <c r="O137" s="4"/>
      <c r="P137" s="17"/>
    </row>
    <row r="138" spans="1:16" s="2" customFormat="1" ht="20.25" customHeight="1">
      <c r="A138" s="15"/>
      <c r="B138" s="3" t="s">
        <v>24</v>
      </c>
      <c r="C138" s="14"/>
      <c r="D138" s="5">
        <f>SUM(E138:M138)</f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3"/>
      <c r="O138" s="4"/>
      <c r="P138" s="17"/>
    </row>
    <row r="139" spans="1:16" s="2" customFormat="1" ht="78" customHeight="1">
      <c r="A139" s="15" t="s">
        <v>89</v>
      </c>
      <c r="B139" s="19" t="s">
        <v>90</v>
      </c>
      <c r="C139" s="14"/>
      <c r="D139" s="5">
        <f aca="true" t="shared" si="57" ref="D139:M139">SUM(D140:D143)</f>
        <v>134789.64149</v>
      </c>
      <c r="E139" s="5">
        <f>SUM(E140:E143)</f>
        <v>5433.5</v>
      </c>
      <c r="F139" s="5">
        <f t="shared" si="57"/>
        <v>6461.5</v>
      </c>
      <c r="G139" s="5">
        <f t="shared" si="57"/>
        <v>15605.052</v>
      </c>
      <c r="H139" s="5">
        <f t="shared" si="57"/>
        <v>11614.485260000001</v>
      </c>
      <c r="I139" s="5">
        <f t="shared" si="57"/>
        <v>24369.296</v>
      </c>
      <c r="J139" s="5">
        <f t="shared" si="57"/>
        <v>41712.2</v>
      </c>
      <c r="K139" s="5">
        <f t="shared" si="57"/>
        <v>7704.137</v>
      </c>
      <c r="L139" s="5">
        <f t="shared" si="57"/>
        <v>7758.737</v>
      </c>
      <c r="M139" s="5">
        <f t="shared" si="57"/>
        <v>14130.73423</v>
      </c>
      <c r="N139" s="3"/>
      <c r="O139" s="4"/>
      <c r="P139" s="17"/>
    </row>
    <row r="140" spans="1:16" s="2" customFormat="1" ht="18.75" customHeight="1">
      <c r="A140" s="15"/>
      <c r="B140" s="3" t="s">
        <v>21</v>
      </c>
      <c r="C140" s="14"/>
      <c r="D140" s="5">
        <f aca="true" t="shared" si="58" ref="D140:M140">SUM(D145+D150+D155)</f>
        <v>0</v>
      </c>
      <c r="E140" s="5">
        <f t="shared" si="58"/>
        <v>0</v>
      </c>
      <c r="F140" s="5">
        <f t="shared" si="58"/>
        <v>0</v>
      </c>
      <c r="G140" s="5">
        <f t="shared" si="58"/>
        <v>0</v>
      </c>
      <c r="H140" s="5">
        <f t="shared" si="58"/>
        <v>0</v>
      </c>
      <c r="I140" s="5">
        <f t="shared" si="58"/>
        <v>0</v>
      </c>
      <c r="J140" s="5">
        <f t="shared" si="58"/>
        <v>0</v>
      </c>
      <c r="K140" s="5">
        <f t="shared" si="58"/>
        <v>0</v>
      </c>
      <c r="L140" s="5">
        <f t="shared" si="58"/>
        <v>0</v>
      </c>
      <c r="M140" s="5">
        <f t="shared" si="58"/>
        <v>0</v>
      </c>
      <c r="N140" s="3"/>
      <c r="O140" s="4"/>
      <c r="P140" s="17"/>
    </row>
    <row r="141" spans="1:16" s="2" customFormat="1" ht="18.75" customHeight="1">
      <c r="A141" s="15"/>
      <c r="B141" s="3" t="s">
        <v>22</v>
      </c>
      <c r="C141" s="14"/>
      <c r="D141" s="5">
        <f aca="true" t="shared" si="59" ref="D141:M141">SUM(D146+D151+D156)</f>
        <v>1920.0999999999997</v>
      </c>
      <c r="E141" s="5">
        <f t="shared" si="59"/>
        <v>194.6</v>
      </c>
      <c r="F141" s="5">
        <f t="shared" si="59"/>
        <v>196.8</v>
      </c>
      <c r="G141" s="5">
        <f t="shared" si="59"/>
        <v>201.5</v>
      </c>
      <c r="H141" s="5">
        <f t="shared" si="59"/>
        <v>206.2</v>
      </c>
      <c r="I141" s="5">
        <f t="shared" si="59"/>
        <v>213.1</v>
      </c>
      <c r="J141" s="5">
        <f t="shared" si="59"/>
        <v>220</v>
      </c>
      <c r="K141" s="5">
        <f t="shared" si="59"/>
        <v>227</v>
      </c>
      <c r="L141" s="5">
        <f t="shared" si="59"/>
        <v>231.6</v>
      </c>
      <c r="M141" s="5">
        <f t="shared" si="59"/>
        <v>229.3</v>
      </c>
      <c r="N141" s="3"/>
      <c r="O141" s="4"/>
      <c r="P141" s="17"/>
    </row>
    <row r="142" spans="1:16" s="2" customFormat="1" ht="18.75" customHeight="1">
      <c r="A142" s="15"/>
      <c r="B142" s="3" t="s">
        <v>23</v>
      </c>
      <c r="C142" s="14"/>
      <c r="D142" s="5">
        <f>SUM(D147+D152+D157)</f>
        <v>132869.54149</v>
      </c>
      <c r="E142" s="5">
        <f aca="true" t="shared" si="60" ref="E142:M142">SUM(E147+E152+E157)</f>
        <v>5238.9</v>
      </c>
      <c r="F142" s="5">
        <f t="shared" si="60"/>
        <v>6264.7</v>
      </c>
      <c r="G142" s="5">
        <f t="shared" si="60"/>
        <v>15403.552</v>
      </c>
      <c r="H142" s="5">
        <f t="shared" si="60"/>
        <v>11408.28526</v>
      </c>
      <c r="I142" s="5">
        <f t="shared" si="60"/>
        <v>24156.196</v>
      </c>
      <c r="J142" s="5">
        <f t="shared" si="60"/>
        <v>41492.2</v>
      </c>
      <c r="K142" s="5">
        <f t="shared" si="60"/>
        <v>7477.137</v>
      </c>
      <c r="L142" s="5">
        <f t="shared" si="60"/>
        <v>7527.137</v>
      </c>
      <c r="M142" s="5">
        <f t="shared" si="60"/>
        <v>13901.43423</v>
      </c>
      <c r="N142" s="3"/>
      <c r="O142" s="4"/>
      <c r="P142" s="17"/>
    </row>
    <row r="143" spans="1:16" s="2" customFormat="1" ht="21.75" customHeight="1">
      <c r="A143" s="15"/>
      <c r="B143" s="3" t="s">
        <v>24</v>
      </c>
      <c r="C143" s="14"/>
      <c r="D143" s="5">
        <f aca="true" t="shared" si="61" ref="D143:M143">SUM(D148+D153+D158)</f>
        <v>0</v>
      </c>
      <c r="E143" s="5">
        <f t="shared" si="61"/>
        <v>0</v>
      </c>
      <c r="F143" s="5">
        <f t="shared" si="61"/>
        <v>0</v>
      </c>
      <c r="G143" s="5">
        <f t="shared" si="61"/>
        <v>0</v>
      </c>
      <c r="H143" s="5">
        <f t="shared" si="61"/>
        <v>0</v>
      </c>
      <c r="I143" s="5">
        <f t="shared" si="61"/>
        <v>0</v>
      </c>
      <c r="J143" s="5">
        <f t="shared" si="61"/>
        <v>0</v>
      </c>
      <c r="K143" s="5">
        <f t="shared" si="61"/>
        <v>0</v>
      </c>
      <c r="L143" s="5">
        <f t="shared" si="61"/>
        <v>0</v>
      </c>
      <c r="M143" s="5">
        <f t="shared" si="61"/>
        <v>0</v>
      </c>
      <c r="N143" s="3"/>
      <c r="O143" s="4"/>
      <c r="P143" s="17"/>
    </row>
    <row r="144" spans="1:16" s="2" customFormat="1" ht="49.5" customHeight="1">
      <c r="A144" s="15" t="s">
        <v>91</v>
      </c>
      <c r="B144" s="18" t="s">
        <v>35</v>
      </c>
      <c r="C144" s="14"/>
      <c r="D144" s="5">
        <f aca="true" t="shared" si="62" ref="D144:M144">SUM(D145+D146+D147+D148)</f>
        <v>0</v>
      </c>
      <c r="E144" s="5">
        <f t="shared" si="62"/>
        <v>0</v>
      </c>
      <c r="F144" s="5">
        <f t="shared" si="62"/>
        <v>0</v>
      </c>
      <c r="G144" s="5">
        <f t="shared" si="62"/>
        <v>0</v>
      </c>
      <c r="H144" s="5">
        <f t="shared" si="62"/>
        <v>0</v>
      </c>
      <c r="I144" s="5">
        <f t="shared" si="62"/>
        <v>0</v>
      </c>
      <c r="J144" s="5">
        <f t="shared" si="62"/>
        <v>0</v>
      </c>
      <c r="K144" s="5">
        <f t="shared" si="62"/>
        <v>0</v>
      </c>
      <c r="L144" s="5">
        <f t="shared" si="62"/>
        <v>0</v>
      </c>
      <c r="M144" s="5">
        <f t="shared" si="62"/>
        <v>0</v>
      </c>
      <c r="N144" s="3"/>
      <c r="O144" s="4"/>
      <c r="P144" s="17"/>
    </row>
    <row r="145" spans="1:16" s="2" customFormat="1" ht="18.75" customHeight="1">
      <c r="A145" s="15"/>
      <c r="B145" s="3" t="s">
        <v>21</v>
      </c>
      <c r="C145" s="14"/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3"/>
      <c r="O145" s="4"/>
      <c r="P145" s="17"/>
    </row>
    <row r="146" spans="1:16" s="2" customFormat="1" ht="18" customHeight="1">
      <c r="A146" s="15"/>
      <c r="B146" s="3" t="s">
        <v>22</v>
      </c>
      <c r="C146" s="14"/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3"/>
      <c r="O146" s="4"/>
      <c r="P146" s="17"/>
    </row>
    <row r="147" spans="1:16" s="2" customFormat="1" ht="18.75" customHeight="1">
      <c r="A147" s="15"/>
      <c r="B147" s="3" t="s">
        <v>23</v>
      </c>
      <c r="C147" s="14"/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3"/>
      <c r="O147" s="4"/>
      <c r="P147" s="17"/>
    </row>
    <row r="148" spans="1:16" s="2" customFormat="1" ht="18.75" customHeight="1">
      <c r="A148" s="15"/>
      <c r="B148" s="3" t="s">
        <v>24</v>
      </c>
      <c r="C148" s="14"/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3"/>
      <c r="O148" s="4"/>
      <c r="P148" s="17"/>
    </row>
    <row r="149" spans="1:16" s="2" customFormat="1" ht="69" customHeight="1">
      <c r="A149" s="15" t="s">
        <v>92</v>
      </c>
      <c r="B149" s="18" t="s">
        <v>37</v>
      </c>
      <c r="C149" s="14"/>
      <c r="D149" s="5">
        <f aca="true" t="shared" si="63" ref="D149:M149">SUM(D150+D151+D152+D153)</f>
        <v>0</v>
      </c>
      <c r="E149" s="5">
        <f t="shared" si="63"/>
        <v>0</v>
      </c>
      <c r="F149" s="5">
        <f t="shared" si="63"/>
        <v>0</v>
      </c>
      <c r="G149" s="5">
        <f t="shared" si="63"/>
        <v>0</v>
      </c>
      <c r="H149" s="5">
        <f t="shared" si="63"/>
        <v>0</v>
      </c>
      <c r="I149" s="5">
        <f t="shared" si="63"/>
        <v>0</v>
      </c>
      <c r="J149" s="5">
        <f t="shared" si="63"/>
        <v>0</v>
      </c>
      <c r="K149" s="5">
        <f t="shared" si="63"/>
        <v>0</v>
      </c>
      <c r="L149" s="5">
        <f t="shared" si="63"/>
        <v>0</v>
      </c>
      <c r="M149" s="5">
        <f t="shared" si="63"/>
        <v>0</v>
      </c>
      <c r="N149" s="3"/>
      <c r="O149" s="4"/>
      <c r="P149" s="17"/>
    </row>
    <row r="150" spans="1:16" s="2" customFormat="1" ht="22.5" customHeight="1">
      <c r="A150" s="15"/>
      <c r="B150" s="3" t="s">
        <v>21</v>
      </c>
      <c r="C150" s="14"/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3"/>
      <c r="O150" s="4"/>
      <c r="P150" s="17"/>
    </row>
    <row r="151" spans="1:16" s="2" customFormat="1" ht="18.75" customHeight="1">
      <c r="A151" s="15"/>
      <c r="B151" s="3" t="s">
        <v>22</v>
      </c>
      <c r="C151" s="14"/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3"/>
      <c r="O151" s="4"/>
      <c r="P151" s="17"/>
    </row>
    <row r="152" spans="1:16" s="2" customFormat="1" ht="18.75" customHeight="1">
      <c r="A152" s="15"/>
      <c r="B152" s="3" t="s">
        <v>23</v>
      </c>
      <c r="C152" s="14"/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3"/>
      <c r="O152" s="4"/>
      <c r="P152" s="17"/>
    </row>
    <row r="153" spans="1:16" s="2" customFormat="1" ht="18.75" customHeight="1">
      <c r="A153" s="15"/>
      <c r="B153" s="3" t="s">
        <v>24</v>
      </c>
      <c r="C153" s="14"/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3"/>
      <c r="O153" s="4"/>
      <c r="P153" s="17"/>
    </row>
    <row r="154" spans="1:16" s="2" customFormat="1" ht="40.5" customHeight="1">
      <c r="A154" s="15" t="s">
        <v>93</v>
      </c>
      <c r="B154" s="18" t="s">
        <v>94</v>
      </c>
      <c r="C154" s="14"/>
      <c r="D154" s="5">
        <f aca="true" t="shared" si="64" ref="D154:M154">SUM(D155+D156+D157+D158)</f>
        <v>134789.64149</v>
      </c>
      <c r="E154" s="5">
        <f t="shared" si="64"/>
        <v>5433.5</v>
      </c>
      <c r="F154" s="5">
        <f t="shared" si="64"/>
        <v>6461.5</v>
      </c>
      <c r="G154" s="5">
        <f t="shared" si="64"/>
        <v>15605.052</v>
      </c>
      <c r="H154" s="5">
        <f t="shared" si="64"/>
        <v>11614.485260000001</v>
      </c>
      <c r="I154" s="5">
        <f t="shared" si="64"/>
        <v>24369.296</v>
      </c>
      <c r="J154" s="5">
        <f t="shared" si="64"/>
        <v>41712.2</v>
      </c>
      <c r="K154" s="5">
        <f t="shared" si="64"/>
        <v>7704.137</v>
      </c>
      <c r="L154" s="5">
        <f t="shared" si="64"/>
        <v>7758.737</v>
      </c>
      <c r="M154" s="5">
        <f t="shared" si="64"/>
        <v>14130.73423</v>
      </c>
      <c r="N154" s="3"/>
      <c r="O154" s="4"/>
      <c r="P154" s="17"/>
    </row>
    <row r="155" spans="1:16" s="2" customFormat="1" ht="27" customHeight="1">
      <c r="A155" s="15"/>
      <c r="B155" s="3" t="s">
        <v>21</v>
      </c>
      <c r="C155" s="14"/>
      <c r="D155" s="5">
        <f aca="true" t="shared" si="65" ref="D155:M155">SUM(D162)</f>
        <v>0</v>
      </c>
      <c r="E155" s="5">
        <f t="shared" si="65"/>
        <v>0</v>
      </c>
      <c r="F155" s="5">
        <f t="shared" si="65"/>
        <v>0</v>
      </c>
      <c r="G155" s="5">
        <f t="shared" si="65"/>
        <v>0</v>
      </c>
      <c r="H155" s="5">
        <f t="shared" si="65"/>
        <v>0</v>
      </c>
      <c r="I155" s="5">
        <f t="shared" si="65"/>
        <v>0</v>
      </c>
      <c r="J155" s="5">
        <f t="shared" si="65"/>
        <v>0</v>
      </c>
      <c r="K155" s="5">
        <f t="shared" si="65"/>
        <v>0</v>
      </c>
      <c r="L155" s="5">
        <f t="shared" si="65"/>
        <v>0</v>
      </c>
      <c r="M155" s="5">
        <f t="shared" si="65"/>
        <v>0</v>
      </c>
      <c r="N155" s="3"/>
      <c r="O155" s="4"/>
      <c r="P155" s="17"/>
    </row>
    <row r="156" spans="1:16" s="2" customFormat="1" ht="18.75" customHeight="1">
      <c r="A156" s="15"/>
      <c r="B156" s="3" t="s">
        <v>22</v>
      </c>
      <c r="C156" s="14"/>
      <c r="D156" s="5">
        <f aca="true" t="shared" si="66" ref="D156:M156">SUM(D163)</f>
        <v>1920.0999999999997</v>
      </c>
      <c r="E156" s="5">
        <f t="shared" si="66"/>
        <v>194.6</v>
      </c>
      <c r="F156" s="5">
        <f t="shared" si="66"/>
        <v>196.8</v>
      </c>
      <c r="G156" s="5">
        <f t="shared" si="66"/>
        <v>201.5</v>
      </c>
      <c r="H156" s="5">
        <f t="shared" si="66"/>
        <v>206.2</v>
      </c>
      <c r="I156" s="5">
        <f t="shared" si="66"/>
        <v>213.1</v>
      </c>
      <c r="J156" s="5">
        <f t="shared" si="66"/>
        <v>220</v>
      </c>
      <c r="K156" s="5">
        <f t="shared" si="66"/>
        <v>227</v>
      </c>
      <c r="L156" s="5">
        <f t="shared" si="66"/>
        <v>231.6</v>
      </c>
      <c r="M156" s="5">
        <f t="shared" si="66"/>
        <v>229.3</v>
      </c>
      <c r="N156" s="3"/>
      <c r="O156" s="4"/>
      <c r="P156" s="17"/>
    </row>
    <row r="157" spans="1:16" s="2" customFormat="1" ht="18.75" customHeight="1">
      <c r="A157" s="15"/>
      <c r="B157" s="3" t="s">
        <v>23</v>
      </c>
      <c r="C157" s="14"/>
      <c r="D157" s="5">
        <f>SUM(D164)</f>
        <v>132869.54149</v>
      </c>
      <c r="E157" s="5">
        <f aca="true" t="shared" si="67" ref="D157:M157">SUM(E164)</f>
        <v>5238.9</v>
      </c>
      <c r="F157" s="5">
        <f t="shared" si="67"/>
        <v>6264.7</v>
      </c>
      <c r="G157" s="5">
        <f t="shared" si="67"/>
        <v>15403.552</v>
      </c>
      <c r="H157" s="5">
        <f t="shared" si="67"/>
        <v>11408.28526</v>
      </c>
      <c r="I157" s="5">
        <f t="shared" si="67"/>
        <v>24156.196</v>
      </c>
      <c r="J157" s="5">
        <f t="shared" si="67"/>
        <v>41492.2</v>
      </c>
      <c r="K157" s="5">
        <f t="shared" si="67"/>
        <v>7477.137</v>
      </c>
      <c r="L157" s="5">
        <f t="shared" si="67"/>
        <v>7527.137</v>
      </c>
      <c r="M157" s="5">
        <f t="shared" si="67"/>
        <v>13901.43423</v>
      </c>
      <c r="N157" s="3"/>
      <c r="O157" s="4"/>
      <c r="P157" s="17"/>
    </row>
    <row r="158" spans="1:16" s="2" customFormat="1" ht="18.75" customHeight="1">
      <c r="A158" s="15"/>
      <c r="B158" s="3" t="s">
        <v>24</v>
      </c>
      <c r="C158" s="14"/>
      <c r="D158" s="5">
        <f aca="true" t="shared" si="68" ref="D158:M158">SUM(D165)</f>
        <v>0</v>
      </c>
      <c r="E158" s="5">
        <f t="shared" si="68"/>
        <v>0</v>
      </c>
      <c r="F158" s="5">
        <f t="shared" si="68"/>
        <v>0</v>
      </c>
      <c r="G158" s="5">
        <f t="shared" si="68"/>
        <v>0</v>
      </c>
      <c r="H158" s="5">
        <f t="shared" si="68"/>
        <v>0</v>
      </c>
      <c r="I158" s="5">
        <f t="shared" si="68"/>
        <v>0</v>
      </c>
      <c r="J158" s="5">
        <f t="shared" si="68"/>
        <v>0</v>
      </c>
      <c r="K158" s="5">
        <f t="shared" si="68"/>
        <v>0</v>
      </c>
      <c r="L158" s="5">
        <f t="shared" si="68"/>
        <v>0</v>
      </c>
      <c r="M158" s="5">
        <f t="shared" si="68"/>
        <v>0</v>
      </c>
      <c r="N158" s="3"/>
      <c r="O158" s="4"/>
      <c r="P158" s="17"/>
    </row>
    <row r="159" spans="1:16" s="2" customFormat="1" ht="18.75" customHeight="1">
      <c r="A159" s="21"/>
      <c r="B159" s="34"/>
      <c r="C159" s="38" t="s">
        <v>95</v>
      </c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"/>
      <c r="P159" s="17"/>
    </row>
    <row r="160" spans="1:16" s="2" customFormat="1" ht="46.5" customHeight="1">
      <c r="A160" s="21"/>
      <c r="B160" s="21"/>
      <c r="C160" s="38" t="s">
        <v>96</v>
      </c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"/>
      <c r="P160" s="17"/>
    </row>
    <row r="161" spans="1:16" s="2" customFormat="1" ht="66" customHeight="1">
      <c r="A161" s="15" t="s">
        <v>97</v>
      </c>
      <c r="B161" s="18" t="s">
        <v>98</v>
      </c>
      <c r="C161" s="3" t="s">
        <v>99</v>
      </c>
      <c r="D161" s="5">
        <f>SUM(D162:D165)</f>
        <v>134789.64149</v>
      </c>
      <c r="E161" s="5">
        <f aca="true" t="shared" si="69" ref="E161:M161">SUM(E162:E165)</f>
        <v>5433.5</v>
      </c>
      <c r="F161" s="5">
        <f t="shared" si="69"/>
        <v>6461.5</v>
      </c>
      <c r="G161" s="5">
        <f t="shared" si="69"/>
        <v>15605.052</v>
      </c>
      <c r="H161" s="5">
        <f t="shared" si="69"/>
        <v>11614.485260000001</v>
      </c>
      <c r="I161" s="5">
        <f t="shared" si="69"/>
        <v>24369.296</v>
      </c>
      <c r="J161" s="5">
        <f t="shared" si="69"/>
        <v>41712.2</v>
      </c>
      <c r="K161" s="5">
        <f t="shared" si="69"/>
        <v>7704.137</v>
      </c>
      <c r="L161" s="5">
        <f t="shared" si="69"/>
        <v>7758.737</v>
      </c>
      <c r="M161" s="5">
        <f t="shared" si="69"/>
        <v>14130.73423</v>
      </c>
      <c r="N161" s="3" t="s">
        <v>100</v>
      </c>
      <c r="O161" s="4"/>
      <c r="P161" s="17"/>
    </row>
    <row r="162" spans="1:16" s="2" customFormat="1" ht="18" customHeight="1">
      <c r="A162" s="15"/>
      <c r="B162" s="3" t="s">
        <v>21</v>
      </c>
      <c r="C162" s="14"/>
      <c r="D162" s="5">
        <f>SUM(E162:M162)</f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3"/>
      <c r="O162" s="4"/>
      <c r="P162" s="17"/>
    </row>
    <row r="163" spans="1:16" s="2" customFormat="1" ht="18.75" customHeight="1">
      <c r="A163" s="15"/>
      <c r="B163" s="3" t="s">
        <v>22</v>
      </c>
      <c r="C163" s="14"/>
      <c r="D163" s="5">
        <f>SUM(E163:M163)</f>
        <v>1920.0999999999997</v>
      </c>
      <c r="E163" s="5">
        <v>194.6</v>
      </c>
      <c r="F163" s="5">
        <v>196.8</v>
      </c>
      <c r="G163" s="5">
        <v>201.5</v>
      </c>
      <c r="H163" s="5">
        <v>206.2</v>
      </c>
      <c r="I163" s="5">
        <v>213.1</v>
      </c>
      <c r="J163" s="5">
        <v>220</v>
      </c>
      <c r="K163" s="5">
        <v>227</v>
      </c>
      <c r="L163" s="5">
        <v>231.6</v>
      </c>
      <c r="M163" s="5">
        <v>229.3</v>
      </c>
      <c r="N163" s="3"/>
      <c r="O163" s="4"/>
      <c r="P163" s="17"/>
    </row>
    <row r="164" spans="1:16" s="2" customFormat="1" ht="18.75" customHeight="1">
      <c r="A164" s="15"/>
      <c r="B164" s="3" t="s">
        <v>23</v>
      </c>
      <c r="C164" s="14"/>
      <c r="D164" s="5">
        <f>SUM(E164:M164)</f>
        <v>132869.54149</v>
      </c>
      <c r="E164" s="5">
        <v>5238.9</v>
      </c>
      <c r="F164" s="5">
        <v>6264.7</v>
      </c>
      <c r="G164" s="5">
        <v>15403.552</v>
      </c>
      <c r="H164" s="5">
        <v>11408.28526</v>
      </c>
      <c r="I164" s="5">
        <v>24156.196</v>
      </c>
      <c r="J164" s="5">
        <v>41492.2</v>
      </c>
      <c r="K164" s="5">
        <v>7477.137</v>
      </c>
      <c r="L164" s="5">
        <v>7527.137</v>
      </c>
      <c r="M164" s="5">
        <v>13901.43423</v>
      </c>
      <c r="N164" s="5"/>
      <c r="O164" s="4"/>
      <c r="P164" s="17"/>
    </row>
    <row r="165" spans="1:16" s="2" customFormat="1" ht="18.75" customHeight="1">
      <c r="A165" s="15"/>
      <c r="B165" s="3" t="s">
        <v>24</v>
      </c>
      <c r="C165" s="14"/>
      <c r="D165" s="5">
        <f>SUM(E165:M165)</f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3"/>
      <c r="O165" s="4"/>
      <c r="P165" s="17"/>
    </row>
    <row r="166" spans="1:16" s="2" customFormat="1" ht="84.75" customHeight="1">
      <c r="A166" s="15" t="s">
        <v>101</v>
      </c>
      <c r="B166" s="19" t="s">
        <v>102</v>
      </c>
      <c r="C166" s="14"/>
      <c r="D166" s="5">
        <f>SUM(D167:D170)</f>
        <v>79881.28466999998</v>
      </c>
      <c r="E166" s="5">
        <f aca="true" t="shared" si="70" ref="E166:M166">SUM(E171+E176+E181)</f>
        <v>11078.8</v>
      </c>
      <c r="F166" s="5">
        <f t="shared" si="70"/>
        <v>8294.2</v>
      </c>
      <c r="G166" s="5">
        <f t="shared" si="70"/>
        <v>3456.48336</v>
      </c>
      <c r="H166" s="5">
        <f t="shared" si="70"/>
        <v>11123.18484</v>
      </c>
      <c r="I166" s="5">
        <f t="shared" si="70"/>
        <v>15709.9788</v>
      </c>
      <c r="J166" s="5">
        <f t="shared" si="70"/>
        <v>9789.382</v>
      </c>
      <c r="K166" s="5">
        <f t="shared" si="70"/>
        <v>5512.97</v>
      </c>
      <c r="L166" s="5">
        <f t="shared" si="70"/>
        <v>5512.97</v>
      </c>
      <c r="M166" s="5">
        <f t="shared" si="70"/>
        <v>9403.21567</v>
      </c>
      <c r="N166" s="3"/>
      <c r="O166" s="4"/>
      <c r="P166" s="17"/>
    </row>
    <row r="167" spans="1:16" s="2" customFormat="1" ht="18.75" customHeight="1">
      <c r="A167" s="15"/>
      <c r="B167" s="3" t="s">
        <v>21</v>
      </c>
      <c r="C167" s="14"/>
      <c r="D167" s="5">
        <f>SUM(D172+D177+D182)</f>
        <v>0</v>
      </c>
      <c r="E167" s="5">
        <f aca="true" t="shared" si="71" ref="E167:M167">SUM(E172+E177+E182)</f>
        <v>0</v>
      </c>
      <c r="F167" s="5">
        <f t="shared" si="71"/>
        <v>0</v>
      </c>
      <c r="G167" s="5">
        <f t="shared" si="71"/>
        <v>0</v>
      </c>
      <c r="H167" s="5">
        <f t="shared" si="71"/>
        <v>0</v>
      </c>
      <c r="I167" s="5">
        <f t="shared" si="71"/>
        <v>0</v>
      </c>
      <c r="J167" s="5">
        <f t="shared" si="71"/>
        <v>0</v>
      </c>
      <c r="K167" s="5">
        <f t="shared" si="71"/>
        <v>0</v>
      </c>
      <c r="L167" s="5">
        <f t="shared" si="71"/>
        <v>0</v>
      </c>
      <c r="M167" s="5">
        <f t="shared" si="71"/>
        <v>0</v>
      </c>
      <c r="N167" s="3"/>
      <c r="O167" s="4"/>
      <c r="P167" s="17"/>
    </row>
    <row r="168" spans="1:16" s="2" customFormat="1" ht="18" customHeight="1">
      <c r="A168" s="15"/>
      <c r="B168" s="3" t="s">
        <v>22</v>
      </c>
      <c r="C168" s="14"/>
      <c r="D168" s="5">
        <f>SUM(D173+D178+D183)</f>
        <v>3664.2</v>
      </c>
      <c r="E168" s="5">
        <f aca="true" t="shared" si="72" ref="E168:M168">SUM(E173+E178+E183)</f>
        <v>3664.2</v>
      </c>
      <c r="F168" s="5">
        <f t="shared" si="72"/>
        <v>0</v>
      </c>
      <c r="G168" s="5">
        <f t="shared" si="72"/>
        <v>0</v>
      </c>
      <c r="H168" s="5">
        <f t="shared" si="72"/>
        <v>0</v>
      </c>
      <c r="I168" s="5">
        <f t="shared" si="72"/>
        <v>0</v>
      </c>
      <c r="J168" s="5">
        <f t="shared" si="72"/>
        <v>0</v>
      </c>
      <c r="K168" s="5">
        <f t="shared" si="72"/>
        <v>0</v>
      </c>
      <c r="L168" s="5">
        <f t="shared" si="72"/>
        <v>0</v>
      </c>
      <c r="M168" s="5">
        <f t="shared" si="72"/>
        <v>0</v>
      </c>
      <c r="N168" s="3"/>
      <c r="O168" s="4"/>
      <c r="P168" s="17"/>
    </row>
    <row r="169" spans="1:16" s="2" customFormat="1" ht="18.75" customHeight="1">
      <c r="A169" s="15"/>
      <c r="B169" s="3" t="s">
        <v>23</v>
      </c>
      <c r="C169" s="14"/>
      <c r="D169" s="5">
        <f>SUM(D174+D179+D184)</f>
        <v>76217.08466999998</v>
      </c>
      <c r="E169" s="5">
        <f aca="true" t="shared" si="73" ref="E169:M169">SUM(E174+E179+E184)</f>
        <v>7414.599999999999</v>
      </c>
      <c r="F169" s="5">
        <f t="shared" si="73"/>
        <v>8294.2</v>
      </c>
      <c r="G169" s="5">
        <f t="shared" si="73"/>
        <v>3456.48336</v>
      </c>
      <c r="H169" s="5">
        <f t="shared" si="73"/>
        <v>11123.18484</v>
      </c>
      <c r="I169" s="5">
        <f t="shared" si="73"/>
        <v>15709.9788</v>
      </c>
      <c r="J169" s="5">
        <f t="shared" si="73"/>
        <v>9789.382</v>
      </c>
      <c r="K169" s="5">
        <f t="shared" si="73"/>
        <v>5512.97</v>
      </c>
      <c r="L169" s="5">
        <f t="shared" si="73"/>
        <v>5512.97</v>
      </c>
      <c r="M169" s="5">
        <f t="shared" si="73"/>
        <v>9403.21567</v>
      </c>
      <c r="N169" s="3"/>
      <c r="O169" s="4"/>
      <c r="P169" s="17"/>
    </row>
    <row r="170" spans="1:16" s="2" customFormat="1" ht="22.5" customHeight="1">
      <c r="A170" s="15"/>
      <c r="B170" s="3" t="s">
        <v>24</v>
      </c>
      <c r="C170" s="14"/>
      <c r="D170" s="5">
        <f>SUM(D175+D180+D185)</f>
        <v>0</v>
      </c>
      <c r="E170" s="5">
        <f aca="true" t="shared" si="74" ref="E170:M170">SUM(E175+E180+E185)</f>
        <v>0</v>
      </c>
      <c r="F170" s="5">
        <f t="shared" si="74"/>
        <v>0</v>
      </c>
      <c r="G170" s="5">
        <f t="shared" si="74"/>
        <v>0</v>
      </c>
      <c r="H170" s="5">
        <f t="shared" si="74"/>
        <v>0</v>
      </c>
      <c r="I170" s="5">
        <f t="shared" si="74"/>
        <v>0</v>
      </c>
      <c r="J170" s="5">
        <f t="shared" si="74"/>
        <v>0</v>
      </c>
      <c r="K170" s="5">
        <f t="shared" si="74"/>
        <v>0</v>
      </c>
      <c r="L170" s="5">
        <f t="shared" si="74"/>
        <v>0</v>
      </c>
      <c r="M170" s="5">
        <f t="shared" si="74"/>
        <v>0</v>
      </c>
      <c r="N170" s="3"/>
      <c r="O170" s="4"/>
      <c r="P170" s="17"/>
    </row>
    <row r="171" spans="1:16" s="2" customFormat="1" ht="48.75" customHeight="1">
      <c r="A171" s="15" t="s">
        <v>103</v>
      </c>
      <c r="B171" s="18" t="s">
        <v>35</v>
      </c>
      <c r="C171" s="14"/>
      <c r="D171" s="5">
        <f aca="true" t="shared" si="75" ref="D171:M171">SUM(D172+D173+D174+D175)</f>
        <v>0</v>
      </c>
      <c r="E171" s="5">
        <f t="shared" si="75"/>
        <v>0</v>
      </c>
      <c r="F171" s="5">
        <f t="shared" si="75"/>
        <v>0</v>
      </c>
      <c r="G171" s="5">
        <f t="shared" si="75"/>
        <v>0</v>
      </c>
      <c r="H171" s="5">
        <f t="shared" si="75"/>
        <v>0</v>
      </c>
      <c r="I171" s="5">
        <f t="shared" si="75"/>
        <v>0</v>
      </c>
      <c r="J171" s="5">
        <f t="shared" si="75"/>
        <v>0</v>
      </c>
      <c r="K171" s="5">
        <f t="shared" si="75"/>
        <v>0</v>
      </c>
      <c r="L171" s="5">
        <f t="shared" si="75"/>
        <v>0</v>
      </c>
      <c r="M171" s="5">
        <f t="shared" si="75"/>
        <v>0</v>
      </c>
      <c r="N171" s="3"/>
      <c r="O171" s="4"/>
      <c r="P171" s="17"/>
    </row>
    <row r="172" spans="1:16" s="2" customFormat="1" ht="18.75" customHeight="1">
      <c r="A172" s="15"/>
      <c r="B172" s="3" t="s">
        <v>21</v>
      </c>
      <c r="C172" s="14"/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3"/>
      <c r="O172" s="4"/>
      <c r="P172" s="17"/>
    </row>
    <row r="173" spans="1:16" s="2" customFormat="1" ht="20.25" customHeight="1">
      <c r="A173" s="15"/>
      <c r="B173" s="3" t="s">
        <v>22</v>
      </c>
      <c r="C173" s="14"/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3"/>
      <c r="O173" s="4"/>
      <c r="P173" s="17"/>
    </row>
    <row r="174" spans="1:16" s="2" customFormat="1" ht="18.75" customHeight="1">
      <c r="A174" s="15"/>
      <c r="B174" s="3" t="s">
        <v>23</v>
      </c>
      <c r="C174" s="14"/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3"/>
      <c r="O174" s="4"/>
      <c r="P174" s="17"/>
    </row>
    <row r="175" spans="1:16" s="2" customFormat="1" ht="24.75" customHeight="1">
      <c r="A175" s="15"/>
      <c r="B175" s="3" t="s">
        <v>24</v>
      </c>
      <c r="C175" s="14"/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3"/>
      <c r="O175" s="4"/>
      <c r="P175" s="17"/>
    </row>
    <row r="176" spans="1:16" s="2" customFormat="1" ht="65.25" customHeight="1">
      <c r="A176" s="15" t="s">
        <v>104</v>
      </c>
      <c r="B176" s="18" t="s">
        <v>37</v>
      </c>
      <c r="C176" s="14"/>
      <c r="D176" s="5">
        <f aca="true" t="shared" si="76" ref="D176:M176">SUM(D177+D178+D179+D180)</f>
        <v>0</v>
      </c>
      <c r="E176" s="5">
        <f t="shared" si="76"/>
        <v>0</v>
      </c>
      <c r="F176" s="5">
        <f t="shared" si="76"/>
        <v>0</v>
      </c>
      <c r="G176" s="5">
        <f t="shared" si="76"/>
        <v>0</v>
      </c>
      <c r="H176" s="5">
        <f t="shared" si="76"/>
        <v>0</v>
      </c>
      <c r="I176" s="5">
        <f t="shared" si="76"/>
        <v>0</v>
      </c>
      <c r="J176" s="5">
        <f t="shared" si="76"/>
        <v>0</v>
      </c>
      <c r="K176" s="5">
        <f t="shared" si="76"/>
        <v>0</v>
      </c>
      <c r="L176" s="5">
        <f t="shared" si="76"/>
        <v>0</v>
      </c>
      <c r="M176" s="5">
        <f t="shared" si="76"/>
        <v>0</v>
      </c>
      <c r="N176" s="3"/>
      <c r="O176" s="4"/>
      <c r="P176" s="17"/>
    </row>
    <row r="177" spans="1:16" s="2" customFormat="1" ht="17.25" customHeight="1">
      <c r="A177" s="15"/>
      <c r="B177" s="3" t="s">
        <v>21</v>
      </c>
      <c r="C177" s="14"/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3"/>
      <c r="O177" s="4"/>
      <c r="P177" s="17"/>
    </row>
    <row r="178" spans="1:16" s="2" customFormat="1" ht="18.75" customHeight="1">
      <c r="A178" s="15"/>
      <c r="B178" s="3" t="s">
        <v>22</v>
      </c>
      <c r="C178" s="14"/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3"/>
      <c r="O178" s="4"/>
      <c r="P178" s="17"/>
    </row>
    <row r="179" spans="1:16" s="2" customFormat="1" ht="18.75" customHeight="1">
      <c r="A179" s="15"/>
      <c r="B179" s="3" t="s">
        <v>23</v>
      </c>
      <c r="C179" s="14"/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3"/>
      <c r="O179" s="4"/>
      <c r="P179" s="17"/>
    </row>
    <row r="180" spans="1:16" s="2" customFormat="1" ht="18.75" customHeight="1">
      <c r="A180" s="15"/>
      <c r="B180" s="3" t="s">
        <v>24</v>
      </c>
      <c r="C180" s="14"/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3"/>
      <c r="O180" s="4"/>
      <c r="P180" s="17"/>
    </row>
    <row r="181" spans="1:16" s="2" customFormat="1" ht="33" customHeight="1">
      <c r="A181" s="15" t="s">
        <v>105</v>
      </c>
      <c r="B181" s="18" t="s">
        <v>106</v>
      </c>
      <c r="C181" s="14"/>
      <c r="D181" s="5">
        <f>SUM(D182:D185)</f>
        <v>79881.28466999998</v>
      </c>
      <c r="E181" s="5">
        <f aca="true" t="shared" si="77" ref="E181:M181">SUM(E182+E183+E184+E185)</f>
        <v>11078.8</v>
      </c>
      <c r="F181" s="5">
        <f t="shared" si="77"/>
        <v>8294.2</v>
      </c>
      <c r="G181" s="5">
        <f t="shared" si="77"/>
        <v>3456.48336</v>
      </c>
      <c r="H181" s="5">
        <f t="shared" si="77"/>
        <v>11123.18484</v>
      </c>
      <c r="I181" s="5">
        <f t="shared" si="77"/>
        <v>15709.9788</v>
      </c>
      <c r="J181" s="5">
        <f t="shared" si="77"/>
        <v>9789.382</v>
      </c>
      <c r="K181" s="5">
        <f t="shared" si="77"/>
        <v>5512.97</v>
      </c>
      <c r="L181" s="5">
        <f t="shared" si="77"/>
        <v>5512.97</v>
      </c>
      <c r="M181" s="5">
        <f t="shared" si="77"/>
        <v>9403.21567</v>
      </c>
      <c r="N181" s="3"/>
      <c r="O181" s="4"/>
      <c r="P181" s="17"/>
    </row>
    <row r="182" spans="1:15" s="2" customFormat="1" ht="20.25" customHeight="1">
      <c r="A182" s="15"/>
      <c r="B182" s="3" t="s">
        <v>21</v>
      </c>
      <c r="C182" s="14"/>
      <c r="D182" s="5">
        <f>SUM(D189+D194+D199)</f>
        <v>0</v>
      </c>
      <c r="E182" s="5">
        <f aca="true" t="shared" si="78" ref="E182:M182">SUM(E189++E194+E199)</f>
        <v>0</v>
      </c>
      <c r="F182" s="5">
        <f t="shared" si="78"/>
        <v>0</v>
      </c>
      <c r="G182" s="5">
        <f t="shared" si="78"/>
        <v>0</v>
      </c>
      <c r="H182" s="5">
        <f t="shared" si="78"/>
        <v>0</v>
      </c>
      <c r="I182" s="5">
        <f t="shared" si="78"/>
        <v>0</v>
      </c>
      <c r="J182" s="5">
        <f t="shared" si="78"/>
        <v>0</v>
      </c>
      <c r="K182" s="5">
        <f t="shared" si="78"/>
        <v>0</v>
      </c>
      <c r="L182" s="5">
        <f t="shared" si="78"/>
        <v>0</v>
      </c>
      <c r="M182" s="5">
        <f t="shared" si="78"/>
        <v>0</v>
      </c>
      <c r="N182" s="3"/>
      <c r="O182" s="4"/>
    </row>
    <row r="183" spans="1:15" s="2" customFormat="1" ht="20.25" customHeight="1">
      <c r="A183" s="15"/>
      <c r="B183" s="3" t="s">
        <v>22</v>
      </c>
      <c r="C183" s="14"/>
      <c r="D183" s="5">
        <f>SUM(D190+D195+D200)</f>
        <v>3664.2</v>
      </c>
      <c r="E183" s="5">
        <f>SUM(E190+E195+E200)</f>
        <v>3664.2</v>
      </c>
      <c r="F183" s="5">
        <f aca="true" t="shared" si="79" ref="F183:M183">SUM(F190++F195+F200)</f>
        <v>0</v>
      </c>
      <c r="G183" s="5">
        <f t="shared" si="79"/>
        <v>0</v>
      </c>
      <c r="H183" s="5">
        <f t="shared" si="79"/>
        <v>0</v>
      </c>
      <c r="I183" s="5">
        <f t="shared" si="79"/>
        <v>0</v>
      </c>
      <c r="J183" s="5">
        <f t="shared" si="79"/>
        <v>0</v>
      </c>
      <c r="K183" s="5">
        <f t="shared" si="79"/>
        <v>0</v>
      </c>
      <c r="L183" s="5">
        <f t="shared" si="79"/>
        <v>0</v>
      </c>
      <c r="M183" s="5">
        <f t="shared" si="79"/>
        <v>0</v>
      </c>
      <c r="N183" s="3"/>
      <c r="O183" s="4"/>
    </row>
    <row r="184" spans="1:15" s="2" customFormat="1" ht="20.25" customHeight="1">
      <c r="A184" s="15"/>
      <c r="B184" s="3" t="s">
        <v>23</v>
      </c>
      <c r="C184" s="14"/>
      <c r="D184" s="5">
        <f>SUM(D191+D196+D201)-0.1</f>
        <v>76217.08466999998</v>
      </c>
      <c r="E184" s="5">
        <f>SUM(E191+E196+E201)</f>
        <v>7414.599999999999</v>
      </c>
      <c r="F184" s="5">
        <f>SUM(F191+F196+F201)</f>
        <v>8294.2</v>
      </c>
      <c r="G184" s="5">
        <f>G191+G196</f>
        <v>3456.48336</v>
      </c>
      <c r="H184" s="5">
        <f aca="true" t="shared" si="80" ref="H184:M184">SUM(H191+H196+H201)</f>
        <v>11123.18484</v>
      </c>
      <c r="I184" s="5">
        <f t="shared" si="80"/>
        <v>15709.9788</v>
      </c>
      <c r="J184" s="5">
        <f t="shared" si="80"/>
        <v>9789.382</v>
      </c>
      <c r="K184" s="5">
        <f t="shared" si="80"/>
        <v>5512.97</v>
      </c>
      <c r="L184" s="5">
        <f t="shared" si="80"/>
        <v>5512.97</v>
      </c>
      <c r="M184" s="5">
        <f t="shared" si="80"/>
        <v>9403.21567</v>
      </c>
      <c r="N184" s="5"/>
      <c r="O184" s="4"/>
    </row>
    <row r="185" spans="1:15" s="2" customFormat="1" ht="15" customHeight="1">
      <c r="A185" s="15"/>
      <c r="B185" s="3" t="s">
        <v>24</v>
      </c>
      <c r="C185" s="14"/>
      <c r="D185" s="5">
        <f aca="true" t="shared" si="81" ref="D185:M185">SUM(D192++D197+D202)</f>
        <v>0</v>
      </c>
      <c r="E185" s="5">
        <f t="shared" si="81"/>
        <v>0</v>
      </c>
      <c r="F185" s="5">
        <f t="shared" si="81"/>
        <v>0</v>
      </c>
      <c r="G185" s="5">
        <f t="shared" si="81"/>
        <v>0</v>
      </c>
      <c r="H185" s="5">
        <f t="shared" si="81"/>
        <v>0</v>
      </c>
      <c r="I185" s="5">
        <f t="shared" si="81"/>
        <v>0</v>
      </c>
      <c r="J185" s="5">
        <f t="shared" si="81"/>
        <v>0</v>
      </c>
      <c r="K185" s="5">
        <f t="shared" si="81"/>
        <v>0</v>
      </c>
      <c r="L185" s="5">
        <f t="shared" si="81"/>
        <v>0</v>
      </c>
      <c r="M185" s="5">
        <f t="shared" si="81"/>
        <v>0</v>
      </c>
      <c r="N185" s="3"/>
      <c r="O185" s="4"/>
    </row>
    <row r="186" spans="1:15" s="2" customFormat="1" ht="15.75" customHeight="1">
      <c r="A186" s="21"/>
      <c r="B186" s="21"/>
      <c r="C186" s="38" t="s">
        <v>107</v>
      </c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4"/>
    </row>
    <row r="187" spans="1:15" s="2" customFormat="1" ht="15.75" customHeight="1">
      <c r="A187" s="21"/>
      <c r="B187" s="21"/>
      <c r="C187" s="38" t="s">
        <v>108</v>
      </c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4"/>
    </row>
    <row r="188" spans="1:15" s="2" customFormat="1" ht="47.25" customHeight="1">
      <c r="A188" s="15" t="s">
        <v>109</v>
      </c>
      <c r="B188" s="35" t="s">
        <v>110</v>
      </c>
      <c r="C188" s="3" t="s">
        <v>63</v>
      </c>
      <c r="D188" s="5">
        <f aca="true" t="shared" si="82" ref="D188:M188">SUM(D189:D192)</f>
        <v>3856.3999999999996</v>
      </c>
      <c r="E188" s="5">
        <f t="shared" si="82"/>
        <v>3856.3999999999996</v>
      </c>
      <c r="F188" s="5">
        <f t="shared" si="82"/>
        <v>0</v>
      </c>
      <c r="G188" s="5">
        <f t="shared" si="82"/>
        <v>0</v>
      </c>
      <c r="H188" s="5">
        <f t="shared" si="82"/>
        <v>0</v>
      </c>
      <c r="I188" s="5">
        <f t="shared" si="82"/>
        <v>0</v>
      </c>
      <c r="J188" s="5">
        <f t="shared" si="82"/>
        <v>0</v>
      </c>
      <c r="K188" s="5">
        <f t="shared" si="82"/>
        <v>0</v>
      </c>
      <c r="L188" s="5">
        <f t="shared" si="82"/>
        <v>0</v>
      </c>
      <c r="M188" s="5">
        <f t="shared" si="82"/>
        <v>0</v>
      </c>
      <c r="N188" s="5"/>
      <c r="O188" s="4"/>
    </row>
    <row r="189" spans="1:15" s="2" customFormat="1" ht="15.75">
      <c r="A189" s="15"/>
      <c r="B189" s="3" t="s">
        <v>21</v>
      </c>
      <c r="C189" s="3"/>
      <c r="D189" s="5">
        <f>SUM(E189:M189)</f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/>
      <c r="O189" s="4"/>
    </row>
    <row r="190" spans="1:15" s="2" customFormat="1" ht="15.75">
      <c r="A190" s="15"/>
      <c r="B190" s="3" t="s">
        <v>22</v>
      </c>
      <c r="C190" s="3"/>
      <c r="D190" s="5">
        <f>SUM(E190:M190)</f>
        <v>3664.2</v>
      </c>
      <c r="E190" s="5">
        <v>3664.2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/>
      <c r="O190" s="4"/>
    </row>
    <row r="191" spans="1:15" s="2" customFormat="1" ht="15.75">
      <c r="A191" s="15"/>
      <c r="B191" s="3" t="s">
        <v>23</v>
      </c>
      <c r="C191" s="3"/>
      <c r="D191" s="5">
        <f>SUM(E191:M191)</f>
        <v>192.2</v>
      </c>
      <c r="E191" s="5">
        <v>192.2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/>
      <c r="O191" s="4"/>
    </row>
    <row r="192" spans="1:15" s="2" customFormat="1" ht="15.75">
      <c r="A192" s="15"/>
      <c r="B192" s="3" t="s">
        <v>24</v>
      </c>
      <c r="C192" s="3"/>
      <c r="D192" s="5">
        <f>SUM(E192:M192)</f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/>
      <c r="O192" s="4"/>
    </row>
    <row r="193" spans="1:15" s="2" customFormat="1" ht="63.75" customHeight="1">
      <c r="A193" s="15" t="s">
        <v>111</v>
      </c>
      <c r="B193" s="22" t="s">
        <v>112</v>
      </c>
      <c r="C193" s="3" t="s">
        <v>99</v>
      </c>
      <c r="D193" s="5">
        <f aca="true" t="shared" si="83" ref="D193:M193">SUM(D194:D197)</f>
        <v>44730.948749999996</v>
      </c>
      <c r="E193" s="5">
        <f t="shared" si="83"/>
        <v>1914</v>
      </c>
      <c r="F193" s="5">
        <f t="shared" si="83"/>
        <v>6519.7</v>
      </c>
      <c r="G193" s="5">
        <f t="shared" si="83"/>
        <v>3456.48336</v>
      </c>
      <c r="H193" s="5">
        <f t="shared" si="83"/>
        <v>7082.58486</v>
      </c>
      <c r="I193" s="5">
        <f t="shared" si="83"/>
        <v>5495.58083</v>
      </c>
      <c r="J193" s="5">
        <f t="shared" si="83"/>
        <v>5098.307</v>
      </c>
      <c r="K193" s="5">
        <f t="shared" si="83"/>
        <v>5512.97</v>
      </c>
      <c r="L193" s="5">
        <f t="shared" si="83"/>
        <v>5512.97</v>
      </c>
      <c r="M193" s="5">
        <f t="shared" si="83"/>
        <v>4138.1527</v>
      </c>
      <c r="N193" s="3" t="s">
        <v>113</v>
      </c>
      <c r="O193" s="4"/>
    </row>
    <row r="194" spans="1:15" s="2" customFormat="1" ht="15.75">
      <c r="A194" s="21"/>
      <c r="B194" s="13" t="s">
        <v>21</v>
      </c>
      <c r="C194" s="14"/>
      <c r="D194" s="5">
        <f>SUM(E194:M194)</f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3"/>
      <c r="O194" s="4"/>
    </row>
    <row r="195" spans="1:15" s="2" customFormat="1" ht="15.75">
      <c r="A195" s="21"/>
      <c r="B195" s="13" t="s">
        <v>22</v>
      </c>
      <c r="C195" s="14"/>
      <c r="D195" s="5">
        <f>SUM(E195:M195)</f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3"/>
      <c r="O195" s="4"/>
    </row>
    <row r="196" spans="1:15" s="2" customFormat="1" ht="15.75">
      <c r="A196" s="21"/>
      <c r="B196" s="13" t="s">
        <v>23</v>
      </c>
      <c r="C196" s="14"/>
      <c r="D196" s="5">
        <f>SUM(E196:M196)+0.2</f>
        <v>44730.948749999996</v>
      </c>
      <c r="E196" s="5">
        <v>1914</v>
      </c>
      <c r="F196" s="5">
        <v>6519.7</v>
      </c>
      <c r="G196" s="5">
        <v>3456.48336</v>
      </c>
      <c r="H196" s="5">
        <v>7082.58486</v>
      </c>
      <c r="I196" s="5">
        <v>5495.58083</v>
      </c>
      <c r="J196" s="5">
        <v>5098.307</v>
      </c>
      <c r="K196" s="5">
        <v>5512.97</v>
      </c>
      <c r="L196" s="5">
        <v>5512.97</v>
      </c>
      <c r="M196" s="5">
        <v>4138.1527</v>
      </c>
      <c r="N196" s="5"/>
      <c r="O196" s="4"/>
    </row>
    <row r="197" spans="1:15" s="2" customFormat="1" ht="17.25" customHeight="1">
      <c r="A197" s="21"/>
      <c r="B197" s="13" t="s">
        <v>24</v>
      </c>
      <c r="C197" s="14"/>
      <c r="D197" s="5">
        <f>SUM(E197:M197)</f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3"/>
      <c r="O197" s="4"/>
    </row>
    <row r="198" spans="1:15" s="2" customFormat="1" ht="47.25">
      <c r="A198" s="25" t="s">
        <v>114</v>
      </c>
      <c r="B198" s="36" t="s">
        <v>115</v>
      </c>
      <c r="C198" s="3" t="s">
        <v>63</v>
      </c>
      <c r="D198" s="6">
        <f aca="true" t="shared" si="84" ref="D198:M198">SUM(D199:D202)</f>
        <v>31294.03592</v>
      </c>
      <c r="E198" s="6">
        <f t="shared" si="84"/>
        <v>5308.4</v>
      </c>
      <c r="F198" s="6">
        <f t="shared" si="84"/>
        <v>1774.5</v>
      </c>
      <c r="G198" s="6">
        <f t="shared" si="84"/>
        <v>0</v>
      </c>
      <c r="H198" s="6">
        <f t="shared" si="84"/>
        <v>4040.59998</v>
      </c>
      <c r="I198" s="6">
        <f t="shared" si="84"/>
        <v>10214.39797</v>
      </c>
      <c r="J198" s="6">
        <f t="shared" si="84"/>
        <v>4691.075</v>
      </c>
      <c r="K198" s="6">
        <f t="shared" si="84"/>
        <v>0</v>
      </c>
      <c r="L198" s="6">
        <f t="shared" si="84"/>
        <v>0</v>
      </c>
      <c r="M198" s="6">
        <f t="shared" si="84"/>
        <v>5265.06297</v>
      </c>
      <c r="N198" s="25" t="s">
        <v>116</v>
      </c>
      <c r="O198" s="4"/>
    </row>
    <row r="199" spans="1:15" s="2" customFormat="1" ht="15.75">
      <c r="A199" s="14"/>
      <c r="B199" s="13" t="s">
        <v>21</v>
      </c>
      <c r="C199" s="14"/>
      <c r="D199" s="6">
        <f>SUM(E199:M199)</f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14"/>
      <c r="O199" s="4"/>
    </row>
    <row r="200" spans="1:15" s="2" customFormat="1" ht="15.75">
      <c r="A200" s="14"/>
      <c r="B200" s="13" t="s">
        <v>22</v>
      </c>
      <c r="C200" s="14"/>
      <c r="D200" s="6">
        <f>SUM(E200:M200)</f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14"/>
      <c r="O200" s="4"/>
    </row>
    <row r="201" spans="1:15" s="2" customFormat="1" ht="15.75">
      <c r="A201" s="14"/>
      <c r="B201" s="13" t="s">
        <v>23</v>
      </c>
      <c r="C201" s="14"/>
      <c r="D201" s="6">
        <f>SUM(E201:M201)</f>
        <v>31294.03592</v>
      </c>
      <c r="E201" s="6">
        <v>5308.4</v>
      </c>
      <c r="F201" s="6">
        <v>1774.5</v>
      </c>
      <c r="G201" s="6">
        <v>0</v>
      </c>
      <c r="H201" s="6">
        <v>4040.59998</v>
      </c>
      <c r="I201" s="6">
        <v>10214.39797</v>
      </c>
      <c r="J201" s="6">
        <v>4691.075</v>
      </c>
      <c r="K201" s="6">
        <v>0</v>
      </c>
      <c r="L201" s="6">
        <v>0</v>
      </c>
      <c r="M201" s="6">
        <v>5265.06297</v>
      </c>
      <c r="N201" s="37"/>
      <c r="O201" s="4"/>
    </row>
    <row r="202" spans="1:15" s="2" customFormat="1" ht="14.25" customHeight="1">
      <c r="A202" s="14"/>
      <c r="B202" s="13" t="s">
        <v>24</v>
      </c>
      <c r="C202" s="14"/>
      <c r="D202" s="6">
        <f>SUM(E202:M202)</f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14"/>
      <c r="O202" s="4"/>
    </row>
    <row r="203" spans="1:15" s="2" customFormat="1" ht="131.25" customHeight="1">
      <c r="A203" s="15" t="s">
        <v>117</v>
      </c>
      <c r="B203" s="19" t="s">
        <v>118</v>
      </c>
      <c r="C203" s="14"/>
      <c r="D203" s="5">
        <f>SUM(D204:D207)</f>
        <v>14329.4</v>
      </c>
      <c r="E203" s="5">
        <f aca="true" t="shared" si="85" ref="E203:M203">SUM(E208+E225+E230)</f>
        <v>0</v>
      </c>
      <c r="F203" s="5">
        <f t="shared" si="85"/>
        <v>0</v>
      </c>
      <c r="G203" s="5">
        <f t="shared" si="85"/>
        <v>0</v>
      </c>
      <c r="H203" s="5">
        <f t="shared" si="85"/>
        <v>14329.4</v>
      </c>
      <c r="I203" s="5">
        <f t="shared" si="85"/>
        <v>0</v>
      </c>
      <c r="J203" s="5">
        <f t="shared" si="85"/>
        <v>0</v>
      </c>
      <c r="K203" s="5">
        <f t="shared" si="85"/>
        <v>0</v>
      </c>
      <c r="L203" s="5">
        <f t="shared" si="85"/>
        <v>0</v>
      </c>
      <c r="M203" s="5">
        <f t="shared" si="85"/>
        <v>0</v>
      </c>
      <c r="N203" s="3"/>
      <c r="O203" s="7"/>
    </row>
    <row r="204" spans="1:15" s="2" customFormat="1" ht="21" customHeight="1">
      <c r="A204" s="15"/>
      <c r="B204" s="3" t="s">
        <v>21</v>
      </c>
      <c r="C204" s="14"/>
      <c r="D204" s="5">
        <f>SUM(D209+D226+D231)</f>
        <v>0</v>
      </c>
      <c r="E204" s="5">
        <f aca="true" t="shared" si="86" ref="E204:M204">SUM(E209+E226+E231)</f>
        <v>0</v>
      </c>
      <c r="F204" s="5">
        <f t="shared" si="86"/>
        <v>0</v>
      </c>
      <c r="G204" s="5">
        <f t="shared" si="86"/>
        <v>0</v>
      </c>
      <c r="H204" s="5">
        <f t="shared" si="86"/>
        <v>0</v>
      </c>
      <c r="I204" s="5">
        <f t="shared" si="86"/>
        <v>0</v>
      </c>
      <c r="J204" s="5">
        <f t="shared" si="86"/>
        <v>0</v>
      </c>
      <c r="K204" s="5">
        <f t="shared" si="86"/>
        <v>0</v>
      </c>
      <c r="L204" s="5">
        <f t="shared" si="86"/>
        <v>0</v>
      </c>
      <c r="M204" s="5">
        <f t="shared" si="86"/>
        <v>0</v>
      </c>
      <c r="N204" s="3"/>
      <c r="O204" s="7"/>
    </row>
    <row r="205" spans="1:15" s="2" customFormat="1" ht="17.25" customHeight="1">
      <c r="A205" s="15"/>
      <c r="B205" s="3" t="s">
        <v>22</v>
      </c>
      <c r="C205" s="14"/>
      <c r="D205" s="5">
        <f>SUM(D210+D227+D232)</f>
        <v>13299.6</v>
      </c>
      <c r="E205" s="5">
        <f aca="true" t="shared" si="87" ref="E205:M205">SUM(E210+E227+E232)</f>
        <v>0</v>
      </c>
      <c r="F205" s="5">
        <f t="shared" si="87"/>
        <v>0</v>
      </c>
      <c r="G205" s="5">
        <f t="shared" si="87"/>
        <v>0</v>
      </c>
      <c r="H205" s="5">
        <f t="shared" si="87"/>
        <v>13299.6</v>
      </c>
      <c r="I205" s="5">
        <f t="shared" si="87"/>
        <v>0</v>
      </c>
      <c r="J205" s="5">
        <f t="shared" si="87"/>
        <v>0</v>
      </c>
      <c r="K205" s="5">
        <f t="shared" si="87"/>
        <v>0</v>
      </c>
      <c r="L205" s="5">
        <f t="shared" si="87"/>
        <v>0</v>
      </c>
      <c r="M205" s="5">
        <f t="shared" si="87"/>
        <v>0</v>
      </c>
      <c r="N205" s="3"/>
      <c r="O205" s="7"/>
    </row>
    <row r="206" spans="1:15" s="2" customFormat="1" ht="17.25" customHeight="1">
      <c r="A206" s="15"/>
      <c r="B206" s="3" t="s">
        <v>23</v>
      </c>
      <c r="C206" s="14"/>
      <c r="D206" s="5">
        <f>SUM(D211+D228+D233)</f>
        <v>1029.8</v>
      </c>
      <c r="E206" s="5">
        <f aca="true" t="shared" si="88" ref="E206:G207">SUM(E211+E228+E233)</f>
        <v>0</v>
      </c>
      <c r="F206" s="5">
        <f t="shared" si="88"/>
        <v>0</v>
      </c>
      <c r="G206" s="5">
        <f t="shared" si="88"/>
        <v>0</v>
      </c>
      <c r="H206" s="5">
        <f>H211+H228+H233</f>
        <v>1029.8</v>
      </c>
      <c r="I206" s="5">
        <f aca="true" t="shared" si="89" ref="I206:M207">SUM(I211+I228+I233)</f>
        <v>0</v>
      </c>
      <c r="J206" s="5">
        <f t="shared" si="89"/>
        <v>0</v>
      </c>
      <c r="K206" s="5">
        <f t="shared" si="89"/>
        <v>0</v>
      </c>
      <c r="L206" s="5">
        <f t="shared" si="89"/>
        <v>0</v>
      </c>
      <c r="M206" s="5">
        <f t="shared" si="89"/>
        <v>0</v>
      </c>
      <c r="N206" s="3"/>
      <c r="O206" s="7"/>
    </row>
    <row r="207" spans="1:15" s="2" customFormat="1" ht="15.75" customHeight="1">
      <c r="A207" s="15"/>
      <c r="B207" s="3" t="s">
        <v>24</v>
      </c>
      <c r="C207" s="14"/>
      <c r="D207" s="5">
        <f>SUM(D212+D229+D234)</f>
        <v>0</v>
      </c>
      <c r="E207" s="5">
        <f t="shared" si="88"/>
        <v>0</v>
      </c>
      <c r="F207" s="5">
        <f t="shared" si="88"/>
        <v>0</v>
      </c>
      <c r="G207" s="5">
        <f t="shared" si="88"/>
        <v>0</v>
      </c>
      <c r="H207" s="5">
        <f>SUM(H212+H229+H234)</f>
        <v>0</v>
      </c>
      <c r="I207" s="5">
        <f t="shared" si="89"/>
        <v>0</v>
      </c>
      <c r="J207" s="5">
        <f t="shared" si="89"/>
        <v>0</v>
      </c>
      <c r="K207" s="5">
        <f t="shared" si="89"/>
        <v>0</v>
      </c>
      <c r="L207" s="5">
        <f t="shared" si="89"/>
        <v>0</v>
      </c>
      <c r="M207" s="5">
        <f t="shared" si="89"/>
        <v>0</v>
      </c>
      <c r="N207" s="3"/>
      <c r="O207" s="7"/>
    </row>
    <row r="208" spans="1:15" s="2" customFormat="1" ht="39" customHeight="1">
      <c r="A208" s="15" t="s">
        <v>119</v>
      </c>
      <c r="B208" s="18" t="s">
        <v>35</v>
      </c>
      <c r="C208" s="14"/>
      <c r="D208" s="5">
        <f>SUM(D209:D212)</f>
        <v>14329.4</v>
      </c>
      <c r="E208" s="5">
        <f>SUM(E209:E212)</f>
        <v>0</v>
      </c>
      <c r="F208" s="5">
        <f>SUM(F209:F212)</f>
        <v>0</v>
      </c>
      <c r="G208" s="5">
        <f>SUM(G209:G212)</f>
        <v>0</v>
      </c>
      <c r="H208" s="5">
        <f>H209+H210+H211+H212</f>
        <v>14329.4</v>
      </c>
      <c r="I208" s="5">
        <f>SUM(I209:I212)</f>
        <v>0</v>
      </c>
      <c r="J208" s="5">
        <f>SUM(J209:J212)</f>
        <v>0</v>
      </c>
      <c r="K208" s="5">
        <f>SUM(K209:K212)</f>
        <v>0</v>
      </c>
      <c r="L208" s="5">
        <f>SUM(L209:L212)</f>
        <v>0</v>
      </c>
      <c r="M208" s="5">
        <f>SUM(M209:M212)</f>
        <v>0</v>
      </c>
      <c r="N208" s="3"/>
      <c r="O208" s="7"/>
    </row>
    <row r="209" spans="1:15" s="2" customFormat="1" ht="19.5" customHeight="1">
      <c r="A209" s="15"/>
      <c r="B209" s="3" t="s">
        <v>21</v>
      </c>
      <c r="C209" s="14"/>
      <c r="D209" s="5">
        <f aca="true" t="shared" si="90" ref="D209:M209">SUM(D216+D221)</f>
        <v>0</v>
      </c>
      <c r="E209" s="5">
        <f t="shared" si="90"/>
        <v>0</v>
      </c>
      <c r="F209" s="5">
        <f t="shared" si="90"/>
        <v>0</v>
      </c>
      <c r="G209" s="5">
        <f t="shared" si="90"/>
        <v>0</v>
      </c>
      <c r="H209" s="5">
        <f t="shared" si="90"/>
        <v>0</v>
      </c>
      <c r="I209" s="5">
        <f t="shared" si="90"/>
        <v>0</v>
      </c>
      <c r="J209" s="5">
        <f t="shared" si="90"/>
        <v>0</v>
      </c>
      <c r="K209" s="5">
        <f t="shared" si="90"/>
        <v>0</v>
      </c>
      <c r="L209" s="5">
        <f t="shared" si="90"/>
        <v>0</v>
      </c>
      <c r="M209" s="5">
        <f t="shared" si="90"/>
        <v>0</v>
      </c>
      <c r="N209" s="3"/>
      <c r="O209" s="7"/>
    </row>
    <row r="210" spans="1:15" s="2" customFormat="1" ht="15.75">
      <c r="A210" s="15"/>
      <c r="B210" s="3" t="s">
        <v>22</v>
      </c>
      <c r="C210" s="14"/>
      <c r="D210" s="5">
        <f aca="true" t="shared" si="91" ref="D210:M210">SUM(D217+D222)</f>
        <v>13299.6</v>
      </c>
      <c r="E210" s="5">
        <f t="shared" si="91"/>
        <v>0</v>
      </c>
      <c r="F210" s="5">
        <f t="shared" si="91"/>
        <v>0</v>
      </c>
      <c r="G210" s="5">
        <f t="shared" si="91"/>
        <v>0</v>
      </c>
      <c r="H210" s="5">
        <f t="shared" si="91"/>
        <v>13299.6</v>
      </c>
      <c r="I210" s="5">
        <f t="shared" si="91"/>
        <v>0</v>
      </c>
      <c r="J210" s="5">
        <f t="shared" si="91"/>
        <v>0</v>
      </c>
      <c r="K210" s="5">
        <f t="shared" si="91"/>
        <v>0</v>
      </c>
      <c r="L210" s="5">
        <f t="shared" si="91"/>
        <v>0</v>
      </c>
      <c r="M210" s="5">
        <f t="shared" si="91"/>
        <v>0</v>
      </c>
      <c r="N210" s="3"/>
      <c r="O210" s="7"/>
    </row>
    <row r="211" spans="1:15" s="2" customFormat="1" ht="15.75">
      <c r="A211" s="15"/>
      <c r="B211" s="3" t="s">
        <v>23</v>
      </c>
      <c r="C211" s="14"/>
      <c r="D211" s="5">
        <f aca="true" t="shared" si="92" ref="D211:M211">SUM(D218+D223)</f>
        <v>1029.8</v>
      </c>
      <c r="E211" s="5">
        <f t="shared" si="92"/>
        <v>0</v>
      </c>
      <c r="F211" s="5">
        <f t="shared" si="92"/>
        <v>0</v>
      </c>
      <c r="G211" s="5">
        <f t="shared" si="92"/>
        <v>0</v>
      </c>
      <c r="H211" s="5">
        <f t="shared" si="92"/>
        <v>1029.8</v>
      </c>
      <c r="I211" s="5">
        <f t="shared" si="92"/>
        <v>0</v>
      </c>
      <c r="J211" s="5">
        <f t="shared" si="92"/>
        <v>0</v>
      </c>
      <c r="K211" s="5">
        <f t="shared" si="92"/>
        <v>0</v>
      </c>
      <c r="L211" s="5">
        <f t="shared" si="92"/>
        <v>0</v>
      </c>
      <c r="M211" s="5">
        <f t="shared" si="92"/>
        <v>0</v>
      </c>
      <c r="N211" s="3"/>
      <c r="O211" s="7"/>
    </row>
    <row r="212" spans="1:15" s="2" customFormat="1" ht="15.75">
      <c r="A212" s="15"/>
      <c r="B212" s="3" t="s">
        <v>24</v>
      </c>
      <c r="C212" s="14"/>
      <c r="D212" s="5">
        <f aca="true" t="shared" si="93" ref="D212:M212">SUM(D219+D224)</f>
        <v>0</v>
      </c>
      <c r="E212" s="5">
        <f t="shared" si="93"/>
        <v>0</v>
      </c>
      <c r="F212" s="5">
        <f t="shared" si="93"/>
        <v>0</v>
      </c>
      <c r="G212" s="5">
        <f t="shared" si="93"/>
        <v>0</v>
      </c>
      <c r="H212" s="5">
        <f t="shared" si="93"/>
        <v>0</v>
      </c>
      <c r="I212" s="5">
        <f t="shared" si="93"/>
        <v>0</v>
      </c>
      <c r="J212" s="5">
        <f t="shared" si="93"/>
        <v>0</v>
      </c>
      <c r="K212" s="5">
        <f t="shared" si="93"/>
        <v>0</v>
      </c>
      <c r="L212" s="5">
        <f t="shared" si="93"/>
        <v>0</v>
      </c>
      <c r="M212" s="5">
        <f t="shared" si="93"/>
        <v>0</v>
      </c>
      <c r="N212" s="3"/>
      <c r="O212" s="7"/>
    </row>
    <row r="213" spans="1:14" s="2" customFormat="1" ht="16.5" customHeight="1">
      <c r="A213" s="21"/>
      <c r="B213" s="21"/>
      <c r="C213" s="38" t="s">
        <v>120</v>
      </c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</row>
    <row r="214" spans="1:14" s="2" customFormat="1" ht="35.25" customHeight="1">
      <c r="A214" s="21"/>
      <c r="B214" s="21"/>
      <c r="C214" s="38" t="s">
        <v>121</v>
      </c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</row>
    <row r="215" spans="1:14" s="2" customFormat="1" ht="63">
      <c r="A215" s="15" t="s">
        <v>122</v>
      </c>
      <c r="B215" s="35" t="s">
        <v>123</v>
      </c>
      <c r="C215" s="3" t="s">
        <v>63</v>
      </c>
      <c r="D215" s="5">
        <f aca="true" t="shared" si="94" ref="D215:M215">SUM(D216:D219)</f>
        <v>14329.4</v>
      </c>
      <c r="E215" s="5">
        <f t="shared" si="94"/>
        <v>0</v>
      </c>
      <c r="F215" s="5">
        <f t="shared" si="94"/>
        <v>0</v>
      </c>
      <c r="G215" s="5">
        <f t="shared" si="94"/>
        <v>0</v>
      </c>
      <c r="H215" s="5">
        <f t="shared" si="94"/>
        <v>14329.4</v>
      </c>
      <c r="I215" s="5">
        <f t="shared" si="94"/>
        <v>0</v>
      </c>
      <c r="J215" s="5">
        <f t="shared" si="94"/>
        <v>0</v>
      </c>
      <c r="K215" s="5">
        <f t="shared" si="94"/>
        <v>0</v>
      </c>
      <c r="L215" s="5">
        <f t="shared" si="94"/>
        <v>0</v>
      </c>
      <c r="M215" s="5">
        <f t="shared" si="94"/>
        <v>0</v>
      </c>
      <c r="N215" s="5"/>
    </row>
    <row r="216" spans="1:14" s="2" customFormat="1" ht="15.75">
      <c r="A216" s="15"/>
      <c r="B216" s="3" t="s">
        <v>21</v>
      </c>
      <c r="C216" s="3"/>
      <c r="D216" s="5">
        <f>SUM(E216:M216)</f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/>
    </row>
    <row r="217" spans="1:14" s="2" customFormat="1" ht="15.75">
      <c r="A217" s="15"/>
      <c r="B217" s="3" t="s">
        <v>22</v>
      </c>
      <c r="C217" s="3"/>
      <c r="D217" s="5">
        <f>SUM(E217:M217)</f>
        <v>13299.6</v>
      </c>
      <c r="E217" s="5">
        <v>0</v>
      </c>
      <c r="F217" s="5">
        <v>0</v>
      </c>
      <c r="G217" s="5">
        <v>0</v>
      </c>
      <c r="H217" s="5">
        <v>13299.6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/>
    </row>
    <row r="218" spans="1:14" s="2" customFormat="1" ht="15.75">
      <c r="A218" s="15"/>
      <c r="B218" s="3" t="s">
        <v>23</v>
      </c>
      <c r="C218" s="3"/>
      <c r="D218" s="5">
        <f>SUM(E218:M218)</f>
        <v>1029.8</v>
      </c>
      <c r="E218" s="5">
        <v>0</v>
      </c>
      <c r="F218" s="5">
        <v>0</v>
      </c>
      <c r="G218" s="5">
        <v>0</v>
      </c>
      <c r="H218" s="5">
        <v>1029.8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/>
    </row>
    <row r="219" spans="1:14" s="2" customFormat="1" ht="15.75">
      <c r="A219" s="15"/>
      <c r="B219" s="3" t="s">
        <v>24</v>
      </c>
      <c r="C219" s="3"/>
      <c r="D219" s="5">
        <f>SUM(E219:M219)</f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/>
    </row>
    <row r="220" spans="1:14" s="2" customFormat="1" ht="47.25">
      <c r="A220" s="15" t="s">
        <v>124</v>
      </c>
      <c r="B220" s="18" t="s">
        <v>125</v>
      </c>
      <c r="C220" s="3" t="s">
        <v>63</v>
      </c>
      <c r="D220" s="5">
        <f aca="true" t="shared" si="95" ref="D220:M220">SUM(D221:D224)</f>
        <v>0</v>
      </c>
      <c r="E220" s="5">
        <f t="shared" si="95"/>
        <v>0</v>
      </c>
      <c r="F220" s="5">
        <f t="shared" si="95"/>
        <v>0</v>
      </c>
      <c r="G220" s="5">
        <f t="shared" si="95"/>
        <v>0</v>
      </c>
      <c r="H220" s="5">
        <f t="shared" si="95"/>
        <v>0</v>
      </c>
      <c r="I220" s="5">
        <f t="shared" si="95"/>
        <v>0</v>
      </c>
      <c r="J220" s="5">
        <f t="shared" si="95"/>
        <v>0</v>
      </c>
      <c r="K220" s="5">
        <f t="shared" si="95"/>
        <v>0</v>
      </c>
      <c r="L220" s="5">
        <f t="shared" si="95"/>
        <v>0</v>
      </c>
      <c r="M220" s="5">
        <f t="shared" si="95"/>
        <v>0</v>
      </c>
      <c r="N220" s="3"/>
    </row>
    <row r="221" spans="1:14" s="2" customFormat="1" ht="15.75">
      <c r="A221" s="21"/>
      <c r="B221" s="13" t="s">
        <v>21</v>
      </c>
      <c r="C221" s="14"/>
      <c r="D221" s="5">
        <f>SUM(E221:M221)</f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3"/>
    </row>
    <row r="222" spans="1:14" s="2" customFormat="1" ht="15.75">
      <c r="A222" s="21"/>
      <c r="B222" s="13" t="s">
        <v>22</v>
      </c>
      <c r="C222" s="14"/>
      <c r="D222" s="5">
        <f>SUM(E222:M222)</f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3"/>
    </row>
    <row r="223" spans="1:14" s="2" customFormat="1" ht="15.75">
      <c r="A223" s="21"/>
      <c r="B223" s="13" t="s">
        <v>23</v>
      </c>
      <c r="C223" s="14"/>
      <c r="D223" s="5">
        <f>SUM(E223:M223)</f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/>
    </row>
    <row r="224" spans="1:14" s="2" customFormat="1" ht="15.75">
      <c r="A224" s="21"/>
      <c r="B224" s="13" t="s">
        <v>24</v>
      </c>
      <c r="C224" s="14"/>
      <c r="D224" s="5">
        <f>SUM(E224:M224)</f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3"/>
    </row>
    <row r="225" spans="1:15" s="2" customFormat="1" ht="63.75" customHeight="1">
      <c r="A225" s="15" t="s">
        <v>126</v>
      </c>
      <c r="B225" s="18" t="s">
        <v>37</v>
      </c>
      <c r="C225" s="14"/>
      <c r="D225" s="5">
        <f aca="true" t="shared" si="96" ref="D225:M225">SUM(D226+D227+D228+D229)</f>
        <v>0</v>
      </c>
      <c r="E225" s="5">
        <f t="shared" si="96"/>
        <v>0</v>
      </c>
      <c r="F225" s="5">
        <f t="shared" si="96"/>
        <v>0</v>
      </c>
      <c r="G225" s="5">
        <f t="shared" si="96"/>
        <v>0</v>
      </c>
      <c r="H225" s="5">
        <f t="shared" si="96"/>
        <v>0</v>
      </c>
      <c r="I225" s="5">
        <f t="shared" si="96"/>
        <v>0</v>
      </c>
      <c r="J225" s="5">
        <f t="shared" si="96"/>
        <v>0</v>
      </c>
      <c r="K225" s="5">
        <f t="shared" si="96"/>
        <v>0</v>
      </c>
      <c r="L225" s="5">
        <f t="shared" si="96"/>
        <v>0</v>
      </c>
      <c r="M225" s="5">
        <f t="shared" si="96"/>
        <v>0</v>
      </c>
      <c r="N225" s="3"/>
      <c r="O225" s="7"/>
    </row>
    <row r="226" spans="1:15" s="2" customFormat="1" ht="20.25" customHeight="1">
      <c r="A226" s="15"/>
      <c r="B226" s="3" t="s">
        <v>21</v>
      </c>
      <c r="C226" s="14"/>
      <c r="D226" s="5">
        <f>SUM(E226:M227)</f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3"/>
      <c r="O226" s="7"/>
    </row>
    <row r="227" spans="1:15" s="2" customFormat="1" ht="15.75">
      <c r="A227" s="15"/>
      <c r="B227" s="3" t="s">
        <v>22</v>
      </c>
      <c r="C227" s="14"/>
      <c r="D227" s="5">
        <f>SUM(E227:M228)</f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3"/>
      <c r="O227" s="7"/>
    </row>
    <row r="228" spans="1:15" s="2" customFormat="1" ht="15.75">
      <c r="A228" s="15"/>
      <c r="B228" s="3" t="s">
        <v>23</v>
      </c>
      <c r="C228" s="14"/>
      <c r="D228" s="5">
        <f>SUM(E228:M229)</f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3"/>
      <c r="O228" s="7"/>
    </row>
    <row r="229" spans="1:15" s="2" customFormat="1" ht="15.75">
      <c r="A229" s="15"/>
      <c r="B229" s="3" t="s">
        <v>24</v>
      </c>
      <c r="C229" s="14"/>
      <c r="D229" s="5">
        <f>SUM(E229:M230)</f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3"/>
      <c r="O229" s="7"/>
    </row>
    <row r="230" spans="1:15" s="2" customFormat="1" ht="31.5">
      <c r="A230" s="15" t="s">
        <v>127</v>
      </c>
      <c r="B230" s="18" t="s">
        <v>106</v>
      </c>
      <c r="C230" s="14"/>
      <c r="D230" s="5">
        <f aca="true" t="shared" si="97" ref="D230:M230">D231+D232+D233+D234</f>
        <v>0</v>
      </c>
      <c r="E230" s="5">
        <f t="shared" si="97"/>
        <v>0</v>
      </c>
      <c r="F230" s="5">
        <f t="shared" si="97"/>
        <v>0</v>
      </c>
      <c r="G230" s="5">
        <f t="shared" si="97"/>
        <v>0</v>
      </c>
      <c r="H230" s="5">
        <f t="shared" si="97"/>
        <v>0</v>
      </c>
      <c r="I230" s="5">
        <f t="shared" si="97"/>
        <v>0</v>
      </c>
      <c r="J230" s="5">
        <f t="shared" si="97"/>
        <v>0</v>
      </c>
      <c r="K230" s="5">
        <f t="shared" si="97"/>
        <v>0</v>
      </c>
      <c r="L230" s="5">
        <f t="shared" si="97"/>
        <v>0</v>
      </c>
      <c r="M230" s="5">
        <f t="shared" si="97"/>
        <v>0</v>
      </c>
      <c r="N230" s="3"/>
      <c r="O230" s="7"/>
    </row>
    <row r="231" spans="1:14" s="2" customFormat="1" ht="15.75">
      <c r="A231" s="15"/>
      <c r="B231" s="3" t="s">
        <v>21</v>
      </c>
      <c r="C231" s="14"/>
      <c r="D231" s="5">
        <f>SUM(E231:M231)</f>
        <v>0</v>
      </c>
      <c r="E231" s="5">
        <f aca="true" t="shared" si="98" ref="E231:G234">E216+E221</f>
        <v>0</v>
      </c>
      <c r="F231" s="5">
        <f t="shared" si="98"/>
        <v>0</v>
      </c>
      <c r="G231" s="5">
        <f t="shared" si="98"/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3"/>
    </row>
    <row r="232" spans="1:14" s="2" customFormat="1" ht="15.75">
      <c r="A232" s="15"/>
      <c r="B232" s="3" t="s">
        <v>22</v>
      </c>
      <c r="C232" s="14"/>
      <c r="D232" s="5">
        <f>SUM(E232:M232)</f>
        <v>0</v>
      </c>
      <c r="E232" s="5">
        <f t="shared" si="98"/>
        <v>0</v>
      </c>
      <c r="F232" s="5">
        <f t="shared" si="98"/>
        <v>0</v>
      </c>
      <c r="G232" s="5">
        <f t="shared" si="98"/>
        <v>0</v>
      </c>
      <c r="H232" s="5">
        <v>0</v>
      </c>
      <c r="I232" s="5">
        <f aca="true" t="shared" si="99" ref="I232:M233">I217+I222</f>
        <v>0</v>
      </c>
      <c r="J232" s="5">
        <f t="shared" si="99"/>
        <v>0</v>
      </c>
      <c r="K232" s="5">
        <f t="shared" si="99"/>
        <v>0</v>
      </c>
      <c r="L232" s="5">
        <f t="shared" si="99"/>
        <v>0</v>
      </c>
      <c r="M232" s="5">
        <f t="shared" si="99"/>
        <v>0</v>
      </c>
      <c r="N232" s="3"/>
    </row>
    <row r="233" spans="1:14" s="2" customFormat="1" ht="15.75">
      <c r="A233" s="15"/>
      <c r="B233" s="3" t="s">
        <v>23</v>
      </c>
      <c r="C233" s="14"/>
      <c r="D233" s="5">
        <f>SUM(E233:M233)</f>
        <v>0</v>
      </c>
      <c r="E233" s="5">
        <f t="shared" si="98"/>
        <v>0</v>
      </c>
      <c r="F233" s="5">
        <f t="shared" si="98"/>
        <v>0</v>
      </c>
      <c r="G233" s="5">
        <f t="shared" si="98"/>
        <v>0</v>
      </c>
      <c r="H233" s="5">
        <v>0</v>
      </c>
      <c r="I233" s="5">
        <f t="shared" si="99"/>
        <v>0</v>
      </c>
      <c r="J233" s="5">
        <f t="shared" si="99"/>
        <v>0</v>
      </c>
      <c r="K233" s="5">
        <f t="shared" si="99"/>
        <v>0</v>
      </c>
      <c r="L233" s="5">
        <f t="shared" si="99"/>
        <v>0</v>
      </c>
      <c r="M233" s="5">
        <f t="shared" si="99"/>
        <v>0</v>
      </c>
      <c r="N233" s="5"/>
    </row>
    <row r="234" spans="1:14" s="2" customFormat="1" ht="15.75">
      <c r="A234" s="15"/>
      <c r="B234" s="3" t="s">
        <v>24</v>
      </c>
      <c r="C234" s="14"/>
      <c r="D234" s="5">
        <f>SUM(E234:M234)</f>
        <v>0</v>
      </c>
      <c r="E234" s="5">
        <f t="shared" si="98"/>
        <v>0</v>
      </c>
      <c r="F234" s="5">
        <f t="shared" si="98"/>
        <v>0</v>
      </c>
      <c r="G234" s="5">
        <f t="shared" si="98"/>
        <v>0</v>
      </c>
      <c r="H234" s="5">
        <v>0</v>
      </c>
      <c r="I234" s="5">
        <v>0</v>
      </c>
      <c r="J234" s="5">
        <f>J219+J224</f>
        <v>0</v>
      </c>
      <c r="K234" s="5">
        <f>K219+K224</f>
        <v>0</v>
      </c>
      <c r="L234" s="5">
        <f>L219+L224</f>
        <v>0</v>
      </c>
      <c r="M234" s="5">
        <f>M219+M224</f>
        <v>0</v>
      </c>
      <c r="N234" s="3"/>
    </row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</sheetData>
  <sheetProtection selectLockedCells="1" selectUnlockedCells="1"/>
  <mergeCells count="25">
    <mergeCell ref="L1:N1"/>
    <mergeCell ref="K2:N2"/>
    <mergeCell ref="B4:N4"/>
    <mergeCell ref="B5:N5"/>
    <mergeCell ref="B6:N6"/>
    <mergeCell ref="C7:I7"/>
    <mergeCell ref="A8:A9"/>
    <mergeCell ref="B8:B9"/>
    <mergeCell ref="C8:C9"/>
    <mergeCell ref="D8:M8"/>
    <mergeCell ref="N8:N9"/>
    <mergeCell ref="C51:N51"/>
    <mergeCell ref="C52:N52"/>
    <mergeCell ref="C63:N63"/>
    <mergeCell ref="C69:N69"/>
    <mergeCell ref="C110:N110"/>
    <mergeCell ref="C111:N111"/>
    <mergeCell ref="C213:N213"/>
    <mergeCell ref="C214:N214"/>
    <mergeCell ref="C117:N117"/>
    <mergeCell ref="C133:N133"/>
    <mergeCell ref="C159:N159"/>
    <mergeCell ref="C160:N160"/>
    <mergeCell ref="C186:N186"/>
    <mergeCell ref="C187:N187"/>
  </mergeCells>
  <printOptions/>
  <pageMargins left="0.2362204724409449" right="0.2362204724409449" top="0.7480314960629921" bottom="0.7480314960629921" header="0.5118110236220472" footer="0.5118110236220472"/>
  <pageSetup firstPageNumber="3" useFirstPageNumber="1" fitToHeight="0" fitToWidth="1" horizontalDpi="600" verticalDpi="600" orientation="landscape" paperSize="9" scale="68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2021-06-30T08:29:18Z</cp:lastPrinted>
  <dcterms:modified xsi:type="dcterms:W3CDTF">2021-06-30T08:31:15Z</dcterms:modified>
  <cp:category/>
  <cp:version/>
  <cp:contentType/>
  <cp:contentStatus/>
</cp:coreProperties>
</file>