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90" windowWidth="15195" windowHeight="11100"/>
  </bookViews>
  <sheets>
    <sheet name="Лист1" sheetId="1" r:id="rId1"/>
  </sheets>
  <calcPr calcId="145621" refMode="R1C1" fullPrecision="0"/>
</workbook>
</file>

<file path=xl/calcChain.xml><?xml version="1.0" encoding="utf-8"?>
<calcChain xmlns="http://schemas.openxmlformats.org/spreadsheetml/2006/main">
  <c r="E31" i="1" l="1"/>
  <c r="F31" i="1"/>
  <c r="G31" i="1"/>
  <c r="H31" i="1"/>
  <c r="H16" i="1" s="1"/>
  <c r="I31" i="1"/>
  <c r="E16" i="1"/>
  <c r="F16" i="1"/>
  <c r="G16" i="1"/>
  <c r="G13" i="1" s="1"/>
  <c r="I16" i="1"/>
  <c r="D19" i="1"/>
  <c r="D17" i="1"/>
  <c r="D14" i="1"/>
  <c r="J15" i="1"/>
  <c r="K15" i="1"/>
  <c r="L15" i="1"/>
  <c r="M15" i="1"/>
  <c r="J14" i="1"/>
  <c r="K14" i="1"/>
  <c r="L14" i="1"/>
  <c r="M14" i="1"/>
  <c r="J22" i="1"/>
  <c r="K22" i="1"/>
  <c r="L22" i="1"/>
  <c r="M22" i="1"/>
  <c r="J21" i="1"/>
  <c r="K21" i="1"/>
  <c r="L21" i="1"/>
  <c r="M21" i="1"/>
  <c r="J20" i="1"/>
  <c r="K20" i="1"/>
  <c r="L20" i="1"/>
  <c r="M20" i="1"/>
  <c r="J19" i="1"/>
  <c r="K19" i="1"/>
  <c r="L19" i="1"/>
  <c r="M19" i="1"/>
  <c r="J18" i="1"/>
  <c r="K18" i="1"/>
  <c r="L18" i="1"/>
  <c r="J27" i="1"/>
  <c r="K27" i="1"/>
  <c r="L27" i="1"/>
  <c r="M27" i="1"/>
  <c r="J26" i="1"/>
  <c r="K26" i="1"/>
  <c r="L26" i="1"/>
  <c r="M26" i="1"/>
  <c r="J25" i="1"/>
  <c r="K25" i="1"/>
  <c r="L25" i="1"/>
  <c r="M25" i="1"/>
  <c r="J24" i="1"/>
  <c r="K24" i="1"/>
  <c r="L24" i="1"/>
  <c r="M24" i="1"/>
  <c r="E24" i="1"/>
  <c r="E23" i="1" s="1"/>
  <c r="D24" i="1"/>
  <c r="F23" i="1"/>
  <c r="G23" i="1"/>
  <c r="H23" i="1"/>
  <c r="I23" i="1"/>
  <c r="J23" i="1"/>
  <c r="K23" i="1"/>
  <c r="L23" i="1"/>
  <c r="E32" i="1"/>
  <c r="F32" i="1"/>
  <c r="G32" i="1"/>
  <c r="H32" i="1"/>
  <c r="I32" i="1"/>
  <c r="J32" i="1"/>
  <c r="K32" i="1"/>
  <c r="L32" i="1"/>
  <c r="M32" i="1"/>
  <c r="E30" i="1"/>
  <c r="F30" i="1"/>
  <c r="G30" i="1"/>
  <c r="I30" i="1"/>
  <c r="J30" i="1"/>
  <c r="K30" i="1"/>
  <c r="L30" i="1"/>
  <c r="M30" i="1"/>
  <c r="E29" i="1"/>
  <c r="F29" i="1"/>
  <c r="G29" i="1"/>
  <c r="H29" i="1"/>
  <c r="I29" i="1"/>
  <c r="J29" i="1"/>
  <c r="K29" i="1"/>
  <c r="L29" i="1"/>
  <c r="M29" i="1"/>
  <c r="D29" i="1"/>
  <c r="E37" i="1"/>
  <c r="F37" i="1"/>
  <c r="G37" i="1"/>
  <c r="H37" i="1"/>
  <c r="I37" i="1"/>
  <c r="J37" i="1"/>
  <c r="K37" i="1"/>
  <c r="L37" i="1"/>
  <c r="M37" i="1"/>
  <c r="E36" i="1"/>
  <c r="F36" i="1"/>
  <c r="G36" i="1"/>
  <c r="H36" i="1"/>
  <c r="I36" i="1"/>
  <c r="J36" i="1"/>
  <c r="K36" i="1"/>
  <c r="L36" i="1"/>
  <c r="M36" i="1"/>
  <c r="E35" i="1"/>
  <c r="F35" i="1"/>
  <c r="G35" i="1"/>
  <c r="I35" i="1"/>
  <c r="J35" i="1"/>
  <c r="K35" i="1"/>
  <c r="L35" i="1"/>
  <c r="M35" i="1"/>
  <c r="E34" i="1"/>
  <c r="F34" i="1"/>
  <c r="G34" i="1"/>
  <c r="H34" i="1"/>
  <c r="I34" i="1"/>
  <c r="J34" i="1"/>
  <c r="K34" i="1"/>
  <c r="L34" i="1"/>
  <c r="M34" i="1"/>
  <c r="D34" i="1"/>
  <c r="J33" i="1"/>
  <c r="K33" i="1"/>
  <c r="M33" i="1"/>
  <c r="J38" i="1"/>
  <c r="K38" i="1"/>
  <c r="L38" i="1"/>
  <c r="M38" i="1"/>
  <c r="J43" i="1"/>
  <c r="K43" i="1"/>
  <c r="L43" i="1"/>
  <c r="M43" i="1"/>
  <c r="J48" i="1"/>
  <c r="K48" i="1"/>
  <c r="L48" i="1"/>
  <c r="M48" i="1"/>
  <c r="E57" i="1"/>
  <c r="F57" i="1"/>
  <c r="G57" i="1"/>
  <c r="H57" i="1"/>
  <c r="I57" i="1"/>
  <c r="J57" i="1"/>
  <c r="K57" i="1"/>
  <c r="L57" i="1"/>
  <c r="M57" i="1"/>
  <c r="E56" i="1"/>
  <c r="F56" i="1"/>
  <c r="G56" i="1"/>
  <c r="H56" i="1"/>
  <c r="I56" i="1"/>
  <c r="J56" i="1"/>
  <c r="K56" i="1"/>
  <c r="L56" i="1"/>
  <c r="M56" i="1"/>
  <c r="E55" i="1"/>
  <c r="F55" i="1"/>
  <c r="G55" i="1"/>
  <c r="H55" i="1"/>
  <c r="H30" i="1" s="1"/>
  <c r="I55" i="1"/>
  <c r="J55" i="1"/>
  <c r="K55" i="1"/>
  <c r="L55" i="1"/>
  <c r="M55" i="1"/>
  <c r="E54" i="1"/>
  <c r="F54" i="1"/>
  <c r="G54" i="1"/>
  <c r="H54" i="1"/>
  <c r="I54" i="1"/>
  <c r="J54" i="1"/>
  <c r="K54" i="1"/>
  <c r="L54" i="1"/>
  <c r="M54" i="1"/>
  <c r="D56" i="1"/>
  <c r="D57" i="1"/>
  <c r="D54" i="1"/>
  <c r="J53" i="1"/>
  <c r="K53" i="1"/>
  <c r="M53" i="1"/>
  <c r="J60" i="1"/>
  <c r="K60" i="1"/>
  <c r="L60" i="1"/>
  <c r="M60" i="1"/>
  <c r="D67" i="1"/>
  <c r="D68" i="1"/>
  <c r="D69" i="1"/>
  <c r="D66" i="1"/>
  <c r="J65" i="1"/>
  <c r="K65" i="1"/>
  <c r="L65" i="1"/>
  <c r="M65" i="1"/>
  <c r="J71" i="1"/>
  <c r="K71" i="1"/>
  <c r="L71" i="1"/>
  <c r="M71" i="1"/>
  <c r="D79" i="1"/>
  <c r="D80" i="1"/>
  <c r="D81" i="1"/>
  <c r="D78" i="1"/>
  <c r="D77" i="1" s="1"/>
  <c r="E77" i="1"/>
  <c r="F77" i="1"/>
  <c r="G77" i="1"/>
  <c r="H77" i="1"/>
  <c r="I77" i="1"/>
  <c r="J77" i="1"/>
  <c r="K77" i="1"/>
  <c r="L77" i="1"/>
  <c r="M77" i="1"/>
  <c r="J86" i="1"/>
  <c r="K86" i="1"/>
  <c r="L86" i="1"/>
  <c r="M86" i="1"/>
  <c r="J85" i="1"/>
  <c r="K85" i="1"/>
  <c r="L85" i="1"/>
  <c r="M85" i="1"/>
  <c r="J84" i="1"/>
  <c r="K84" i="1"/>
  <c r="L84" i="1"/>
  <c r="M84" i="1"/>
  <c r="J83" i="1"/>
  <c r="K83" i="1"/>
  <c r="L83" i="1"/>
  <c r="M83" i="1"/>
  <c r="J82" i="1"/>
  <c r="K82" i="1"/>
  <c r="L82" i="1"/>
  <c r="J92" i="1"/>
  <c r="K92" i="1"/>
  <c r="L92" i="1"/>
  <c r="M92" i="1"/>
  <c r="H100" i="1"/>
  <c r="E101" i="1"/>
  <c r="F101" i="1"/>
  <c r="G101" i="1"/>
  <c r="H101" i="1"/>
  <c r="I101" i="1"/>
  <c r="J101" i="1"/>
  <c r="K101" i="1"/>
  <c r="L101" i="1"/>
  <c r="M101" i="1"/>
  <c r="E100" i="1"/>
  <c r="F100" i="1"/>
  <c r="G100" i="1"/>
  <c r="I100" i="1"/>
  <c r="J100" i="1"/>
  <c r="K100" i="1"/>
  <c r="L100" i="1"/>
  <c r="M100" i="1"/>
  <c r="E99" i="1"/>
  <c r="F99" i="1"/>
  <c r="G99" i="1"/>
  <c r="H99" i="1"/>
  <c r="I99" i="1"/>
  <c r="J99" i="1"/>
  <c r="K99" i="1"/>
  <c r="L99" i="1"/>
  <c r="M99" i="1"/>
  <c r="M97" i="1" s="1"/>
  <c r="E98" i="1"/>
  <c r="F98" i="1"/>
  <c r="G98" i="1"/>
  <c r="H98" i="1"/>
  <c r="I98" i="1"/>
  <c r="J98" i="1"/>
  <c r="K98" i="1"/>
  <c r="L98" i="1"/>
  <c r="M98" i="1"/>
  <c r="D99" i="1"/>
  <c r="D97" i="1" s="1"/>
  <c r="D100" i="1"/>
  <c r="D101" i="1"/>
  <c r="D98" i="1"/>
  <c r="D106" i="1"/>
  <c r="D107" i="1"/>
  <c r="D108" i="1"/>
  <c r="D105" i="1"/>
  <c r="H104" i="1"/>
  <c r="I104" i="1"/>
  <c r="J104" i="1"/>
  <c r="K104" i="1"/>
  <c r="L104" i="1"/>
  <c r="M104" i="1"/>
  <c r="D112" i="1"/>
  <c r="D113" i="1"/>
  <c r="D114" i="1"/>
  <c r="D111" i="1"/>
  <c r="J110" i="1"/>
  <c r="K110" i="1"/>
  <c r="L110" i="1"/>
  <c r="M110" i="1"/>
  <c r="I121" i="1"/>
  <c r="J121" i="1"/>
  <c r="K121" i="1"/>
  <c r="L121" i="1"/>
  <c r="M121" i="1"/>
  <c r="D141" i="1"/>
  <c r="D142" i="1"/>
  <c r="D143" i="1"/>
  <c r="D140" i="1"/>
  <c r="D139" i="1" s="1"/>
  <c r="E139" i="1"/>
  <c r="F139" i="1"/>
  <c r="G139" i="1"/>
  <c r="H139" i="1"/>
  <c r="I139" i="1"/>
  <c r="J139" i="1"/>
  <c r="K139" i="1"/>
  <c r="L139" i="1"/>
  <c r="M139" i="1"/>
  <c r="H162" i="1"/>
  <c r="E127" i="1"/>
  <c r="F127" i="1"/>
  <c r="G127" i="1"/>
  <c r="H127" i="1"/>
  <c r="I127" i="1"/>
  <c r="J127" i="1"/>
  <c r="K127" i="1"/>
  <c r="L127" i="1"/>
  <c r="M127" i="1"/>
  <c r="D135" i="1"/>
  <c r="D136" i="1"/>
  <c r="D137" i="1"/>
  <c r="D134" i="1"/>
  <c r="E133" i="1"/>
  <c r="F133" i="1"/>
  <c r="G133" i="1"/>
  <c r="H133" i="1"/>
  <c r="I133" i="1"/>
  <c r="J133" i="1"/>
  <c r="K133" i="1"/>
  <c r="L133" i="1"/>
  <c r="M133" i="1"/>
  <c r="E163" i="1"/>
  <c r="E159" i="1" s="1"/>
  <c r="F163" i="1"/>
  <c r="G163" i="1"/>
  <c r="H163" i="1"/>
  <c r="I163" i="1"/>
  <c r="J163" i="1"/>
  <c r="K163" i="1"/>
  <c r="K159" i="1" s="1"/>
  <c r="L163" i="1"/>
  <c r="M163" i="1"/>
  <c r="E162" i="1"/>
  <c r="F162" i="1"/>
  <c r="G162" i="1"/>
  <c r="I162" i="1"/>
  <c r="J162" i="1"/>
  <c r="K162" i="1"/>
  <c r="L162" i="1"/>
  <c r="L147" i="1" s="1"/>
  <c r="M162" i="1"/>
  <c r="E161" i="1"/>
  <c r="F161" i="1"/>
  <c r="G161" i="1"/>
  <c r="H161" i="1"/>
  <c r="I161" i="1"/>
  <c r="J161" i="1"/>
  <c r="K161" i="1"/>
  <c r="L161" i="1"/>
  <c r="L146" i="1" s="1"/>
  <c r="M161" i="1"/>
  <c r="M146" i="1" s="1"/>
  <c r="D161" i="1"/>
  <c r="J148" i="1"/>
  <c r="K148" i="1"/>
  <c r="L148" i="1"/>
  <c r="M148" i="1"/>
  <c r="J147" i="1"/>
  <c r="K147" i="1"/>
  <c r="M147" i="1"/>
  <c r="J146" i="1"/>
  <c r="K146" i="1"/>
  <c r="K144" i="1" s="1"/>
  <c r="J145" i="1"/>
  <c r="K145" i="1"/>
  <c r="L145" i="1"/>
  <c r="M145" i="1"/>
  <c r="E146" i="1"/>
  <c r="D146" i="1"/>
  <c r="D145" i="1"/>
  <c r="D163" i="1"/>
  <c r="D160" i="1"/>
  <c r="J149" i="1"/>
  <c r="K149" i="1"/>
  <c r="L149" i="1"/>
  <c r="M149" i="1"/>
  <c r="D156" i="1"/>
  <c r="D157" i="1"/>
  <c r="D158" i="1"/>
  <c r="D155" i="1"/>
  <c r="J154" i="1"/>
  <c r="K154" i="1"/>
  <c r="L154" i="1"/>
  <c r="M154" i="1"/>
  <c r="E160" i="1"/>
  <c r="F160" i="1"/>
  <c r="G160" i="1"/>
  <c r="H160" i="1"/>
  <c r="I160" i="1"/>
  <c r="J160" i="1"/>
  <c r="K160" i="1"/>
  <c r="L160" i="1"/>
  <c r="M160" i="1"/>
  <c r="J159" i="1"/>
  <c r="D168" i="1"/>
  <c r="D169" i="1"/>
  <c r="D162" i="1" s="1"/>
  <c r="D170" i="1"/>
  <c r="D167" i="1"/>
  <c r="J166" i="1"/>
  <c r="K166" i="1"/>
  <c r="L166" i="1"/>
  <c r="M166" i="1"/>
  <c r="D173" i="1"/>
  <c r="D174" i="1"/>
  <c r="D175" i="1"/>
  <c r="D172" i="1"/>
  <c r="E171" i="1"/>
  <c r="F171" i="1"/>
  <c r="G171" i="1"/>
  <c r="H171" i="1"/>
  <c r="I171" i="1"/>
  <c r="J171" i="1"/>
  <c r="K171" i="1"/>
  <c r="L171" i="1"/>
  <c r="M171" i="1"/>
  <c r="D179" i="1"/>
  <c r="D180" i="1"/>
  <c r="D181" i="1"/>
  <c r="D178" i="1"/>
  <c r="E177" i="1"/>
  <c r="F177" i="1"/>
  <c r="G177" i="1"/>
  <c r="H177" i="1"/>
  <c r="I177" i="1"/>
  <c r="J177" i="1"/>
  <c r="K177" i="1"/>
  <c r="L177" i="1"/>
  <c r="M177" i="1"/>
  <c r="D185" i="1"/>
  <c r="D186" i="1"/>
  <c r="D187" i="1"/>
  <c r="D184" i="1"/>
  <c r="E183" i="1"/>
  <c r="F183" i="1"/>
  <c r="G183" i="1"/>
  <c r="H183" i="1"/>
  <c r="I183" i="1"/>
  <c r="J183" i="1"/>
  <c r="K183" i="1"/>
  <c r="L183" i="1"/>
  <c r="M183" i="1"/>
  <c r="E192" i="1"/>
  <c r="E188" i="1" s="1"/>
  <c r="F192" i="1"/>
  <c r="F188" i="1" s="1"/>
  <c r="G192" i="1"/>
  <c r="G188" i="1" s="1"/>
  <c r="H192" i="1"/>
  <c r="I192" i="1"/>
  <c r="J192" i="1"/>
  <c r="K192" i="1"/>
  <c r="L192" i="1"/>
  <c r="M192" i="1"/>
  <c r="M188" i="1" s="1"/>
  <c r="E191" i="1"/>
  <c r="F191" i="1"/>
  <c r="G191" i="1"/>
  <c r="H191" i="1"/>
  <c r="M191" i="1"/>
  <c r="E190" i="1"/>
  <c r="F190" i="1"/>
  <c r="G190" i="1"/>
  <c r="H190" i="1"/>
  <c r="I190" i="1"/>
  <c r="J190" i="1"/>
  <c r="K190" i="1"/>
  <c r="L190" i="1"/>
  <c r="M190" i="1"/>
  <c r="E189" i="1"/>
  <c r="F189" i="1"/>
  <c r="G189" i="1"/>
  <c r="H189" i="1"/>
  <c r="I189" i="1"/>
  <c r="J189" i="1"/>
  <c r="K189" i="1"/>
  <c r="L189" i="1"/>
  <c r="M189" i="1"/>
  <c r="D190" i="1"/>
  <c r="D189" i="1"/>
  <c r="D195" i="1"/>
  <c r="D196" i="1"/>
  <c r="D194" i="1"/>
  <c r="E193" i="1"/>
  <c r="F193" i="1"/>
  <c r="G193" i="1"/>
  <c r="H193" i="1"/>
  <c r="I193" i="1"/>
  <c r="J193" i="1"/>
  <c r="K193" i="1"/>
  <c r="L193" i="1"/>
  <c r="M193" i="1"/>
  <c r="J198" i="1"/>
  <c r="K198" i="1"/>
  <c r="L198" i="1"/>
  <c r="M198" i="1"/>
  <c r="D200" i="1"/>
  <c r="D201" i="1"/>
  <c r="D202" i="1"/>
  <c r="D199" i="1"/>
  <c r="E198" i="1"/>
  <c r="M207" i="1"/>
  <c r="J207" i="1"/>
  <c r="K207" i="1"/>
  <c r="L207" i="1"/>
  <c r="J206" i="1"/>
  <c r="J191" i="1" s="1"/>
  <c r="K206" i="1"/>
  <c r="K191" i="1" s="1"/>
  <c r="L206" i="1"/>
  <c r="L191" i="1" s="1"/>
  <c r="M206" i="1"/>
  <c r="J205" i="1"/>
  <c r="K205" i="1"/>
  <c r="L205" i="1"/>
  <c r="M205" i="1"/>
  <c r="J204" i="1"/>
  <c r="K204" i="1"/>
  <c r="L204" i="1"/>
  <c r="M204" i="1"/>
  <c r="E204" i="1"/>
  <c r="D205" i="1"/>
  <c r="D207" i="1"/>
  <c r="D204" i="1"/>
  <c r="J203" i="1"/>
  <c r="L203" i="1"/>
  <c r="D212" i="1"/>
  <c r="D213" i="1"/>
  <c r="D214" i="1"/>
  <c r="D211" i="1"/>
  <c r="E210" i="1"/>
  <c r="F210" i="1"/>
  <c r="G210" i="1"/>
  <c r="H210" i="1"/>
  <c r="I210" i="1"/>
  <c r="J210" i="1"/>
  <c r="K210" i="1"/>
  <c r="L210" i="1"/>
  <c r="M210" i="1"/>
  <c r="J216" i="1"/>
  <c r="K216" i="1"/>
  <c r="L216" i="1"/>
  <c r="M216" i="1"/>
  <c r="D218" i="1"/>
  <c r="D219" i="1"/>
  <c r="D206" i="1" s="1"/>
  <c r="D191" i="1" s="1"/>
  <c r="D220" i="1"/>
  <c r="D217" i="1"/>
  <c r="D226" i="1"/>
  <c r="D224" i="1"/>
  <c r="D225" i="1"/>
  <c r="D223" i="1"/>
  <c r="G222" i="1"/>
  <c r="H222" i="1"/>
  <c r="I222" i="1"/>
  <c r="J222" i="1"/>
  <c r="K222" i="1"/>
  <c r="L222" i="1"/>
  <c r="M222" i="1"/>
  <c r="F222" i="1"/>
  <c r="E222" i="1"/>
  <c r="J228" i="1"/>
  <c r="K228" i="1"/>
  <c r="L228" i="1"/>
  <c r="M228" i="1"/>
  <c r="J231" i="1"/>
  <c r="K231" i="1"/>
  <c r="L231" i="1"/>
  <c r="M231" i="1"/>
  <c r="J229" i="1"/>
  <c r="K229" i="1"/>
  <c r="L229" i="1"/>
  <c r="M229" i="1"/>
  <c r="E229" i="1"/>
  <c r="D228" i="1"/>
  <c r="M245" i="1"/>
  <c r="M31" i="1" s="1"/>
  <c r="M16" i="1" s="1"/>
  <c r="L245" i="1"/>
  <c r="L242" i="1" s="1"/>
  <c r="L227" i="1" s="1"/>
  <c r="K245" i="1"/>
  <c r="K242" i="1" s="1"/>
  <c r="K227" i="1" s="1"/>
  <c r="J245" i="1"/>
  <c r="J31" i="1" s="1"/>
  <c r="J16" i="1" s="1"/>
  <c r="J13" i="1" s="1"/>
  <c r="I245" i="1"/>
  <c r="H245" i="1"/>
  <c r="H242" i="1" s="1"/>
  <c r="G245" i="1"/>
  <c r="F245" i="1"/>
  <c r="F242" i="1" s="1"/>
  <c r="F246" i="1"/>
  <c r="G246" i="1"/>
  <c r="H246" i="1"/>
  <c r="I246" i="1"/>
  <c r="J246" i="1"/>
  <c r="K246" i="1"/>
  <c r="L246" i="1"/>
  <c r="M246" i="1"/>
  <c r="E246" i="1"/>
  <c r="E245" i="1"/>
  <c r="F244" i="1"/>
  <c r="G244" i="1"/>
  <c r="H244" i="1"/>
  <c r="I244" i="1"/>
  <c r="J244" i="1"/>
  <c r="K244" i="1"/>
  <c r="L244" i="1"/>
  <c r="M244" i="1"/>
  <c r="E244" i="1"/>
  <c r="D234" i="1"/>
  <c r="D235" i="1"/>
  <c r="D236" i="1"/>
  <c r="D233" i="1"/>
  <c r="D232" i="1" s="1"/>
  <c r="J232" i="1"/>
  <c r="K232" i="1"/>
  <c r="L232" i="1"/>
  <c r="M232" i="1"/>
  <c r="E237" i="1"/>
  <c r="D237" i="1"/>
  <c r="D239" i="1"/>
  <c r="D240" i="1"/>
  <c r="D241" i="1"/>
  <c r="D238" i="1"/>
  <c r="J237" i="1"/>
  <c r="K237" i="1"/>
  <c r="L237" i="1"/>
  <c r="M237" i="1"/>
  <c r="K243" i="1"/>
  <c r="L243" i="1"/>
  <c r="M243" i="1"/>
  <c r="J243" i="1"/>
  <c r="G242" i="1"/>
  <c r="D267" i="1"/>
  <c r="F243" i="1"/>
  <c r="D251" i="1"/>
  <c r="D252" i="1"/>
  <c r="D253" i="1"/>
  <c r="D250" i="1"/>
  <c r="J249" i="1"/>
  <c r="K249" i="1"/>
  <c r="L249" i="1"/>
  <c r="M249" i="1"/>
  <c r="I249" i="1"/>
  <c r="D268" i="1"/>
  <c r="D271" i="1"/>
  <c r="D270" i="1"/>
  <c r="D269" i="1"/>
  <c r="I267" i="1"/>
  <c r="J267" i="1"/>
  <c r="K267" i="1"/>
  <c r="L267" i="1"/>
  <c r="M267" i="1"/>
  <c r="H267" i="1"/>
  <c r="M159" i="1" l="1"/>
  <c r="D147" i="1"/>
  <c r="L31" i="1"/>
  <c r="L16" i="1" s="1"/>
  <c r="L13" i="1" s="1"/>
  <c r="L230" i="1"/>
  <c r="K31" i="1"/>
  <c r="K16" i="1" s="1"/>
  <c r="K13" i="1" s="1"/>
  <c r="K230" i="1"/>
  <c r="J230" i="1"/>
  <c r="M230" i="1"/>
  <c r="H35" i="1"/>
  <c r="M13" i="1"/>
  <c r="M18" i="1"/>
  <c r="M23" i="1"/>
  <c r="M28" i="1"/>
  <c r="K28" i="1"/>
  <c r="L28" i="1"/>
  <c r="L33" i="1"/>
  <c r="L53" i="1"/>
  <c r="M82" i="1"/>
  <c r="K97" i="1"/>
  <c r="L97" i="1"/>
  <c r="J97" i="1"/>
  <c r="J144" i="1"/>
  <c r="D133" i="1"/>
  <c r="L144" i="1"/>
  <c r="M144" i="1"/>
  <c r="D159" i="1"/>
  <c r="L159" i="1"/>
  <c r="D177" i="1"/>
  <c r="D183" i="1"/>
  <c r="J188" i="1"/>
  <c r="K188" i="1"/>
  <c r="K203" i="1"/>
  <c r="D216" i="1"/>
  <c r="L188" i="1"/>
  <c r="H188" i="1"/>
  <c r="D193" i="1"/>
  <c r="D198" i="1"/>
  <c r="M203" i="1"/>
  <c r="D222" i="1"/>
  <c r="J242" i="1"/>
  <c r="J227" i="1" s="1"/>
  <c r="D246" i="1"/>
  <c r="D245" i="1"/>
  <c r="M242" i="1"/>
  <c r="M227" i="1" s="1"/>
  <c r="I242" i="1"/>
  <c r="D244" i="1"/>
  <c r="E242" i="1"/>
  <c r="D243" i="1"/>
  <c r="D130" i="1"/>
  <c r="D127" i="1" s="1"/>
  <c r="D31" i="1" l="1"/>
  <c r="D16" i="1" s="1"/>
  <c r="D230" i="1"/>
  <c r="J28" i="1"/>
  <c r="D242" i="1"/>
  <c r="G252" i="1"/>
  <c r="G124" i="1"/>
  <c r="G106" i="1"/>
  <c r="I28" i="1" l="1"/>
  <c r="G270" i="1"/>
  <c r="G180" i="1"/>
  <c r="G62" i="1"/>
  <c r="H28" i="1" l="1"/>
  <c r="G169" i="1"/>
  <c r="G174" i="1"/>
  <c r="G28" i="1" l="1"/>
  <c r="D124" i="1"/>
  <c r="E28" i="1" l="1"/>
  <c r="F28" i="1"/>
  <c r="G113" i="1"/>
  <c r="I206" i="1" l="1"/>
  <c r="H206" i="1"/>
  <c r="G206" i="1"/>
  <c r="I191" i="1" l="1"/>
  <c r="I188" i="1" s="1"/>
  <c r="I203" i="1"/>
  <c r="F166" i="1"/>
  <c r="H60" i="1" l="1"/>
  <c r="D74" i="1" l="1"/>
  <c r="G216" i="1"/>
  <c r="H216" i="1"/>
  <c r="D85" i="1" l="1"/>
  <c r="E121" i="1"/>
  <c r="F121" i="1"/>
  <c r="G121" i="1"/>
  <c r="H121" i="1"/>
  <c r="E85" i="1"/>
  <c r="E84" i="1"/>
  <c r="D84" i="1"/>
  <c r="D121" i="1"/>
  <c r="E71" i="1"/>
  <c r="F71" i="1"/>
  <c r="G71" i="1"/>
  <c r="H71" i="1"/>
  <c r="I71" i="1"/>
  <c r="D71" i="1"/>
  <c r="E42" i="1"/>
  <c r="F42" i="1"/>
  <c r="G42" i="1"/>
  <c r="H42" i="1"/>
  <c r="I42" i="1"/>
  <c r="E41" i="1"/>
  <c r="F41" i="1"/>
  <c r="G41" i="1"/>
  <c r="H41" i="1"/>
  <c r="I41" i="1"/>
  <c r="E40" i="1"/>
  <c r="F40" i="1"/>
  <c r="G40" i="1"/>
  <c r="H40" i="1"/>
  <c r="I40" i="1"/>
  <c r="D40" i="1"/>
  <c r="D20" i="1" s="1"/>
  <c r="E39" i="1"/>
  <c r="F39" i="1"/>
  <c r="G39" i="1"/>
  <c r="H39" i="1"/>
  <c r="I39" i="1"/>
  <c r="D39" i="1"/>
  <c r="D41" i="1"/>
  <c r="D42" i="1"/>
  <c r="E43" i="1"/>
  <c r="F43" i="1"/>
  <c r="F38" i="1" s="1"/>
  <c r="G43" i="1"/>
  <c r="G38" i="1" s="1"/>
  <c r="H43" i="1"/>
  <c r="H38" i="1" s="1"/>
  <c r="I43" i="1"/>
  <c r="I38" i="1" s="1"/>
  <c r="D43" i="1"/>
  <c r="D38" i="1" s="1"/>
  <c r="E38" i="1" l="1"/>
  <c r="E207" i="1"/>
  <c r="F207" i="1"/>
  <c r="G207" i="1"/>
  <c r="H207" i="1"/>
  <c r="I207" i="1"/>
  <c r="E206" i="1"/>
  <c r="F206" i="1"/>
  <c r="E205" i="1"/>
  <c r="F205" i="1"/>
  <c r="G205" i="1"/>
  <c r="H205" i="1"/>
  <c r="I205" i="1"/>
  <c r="F204" i="1"/>
  <c r="G204" i="1"/>
  <c r="H204" i="1"/>
  <c r="I204" i="1"/>
  <c r="G203" i="1" l="1"/>
  <c r="D104" i="1"/>
  <c r="E104" i="1"/>
  <c r="F104" i="1"/>
  <c r="G104" i="1"/>
  <c r="D255" i="1"/>
  <c r="D229" i="1"/>
  <c r="D171" i="1"/>
  <c r="H84" i="1"/>
  <c r="I84" i="1"/>
  <c r="F229" i="1"/>
  <c r="F84" i="1"/>
  <c r="G229" i="1"/>
  <c r="G84" i="1"/>
  <c r="H229" i="1"/>
  <c r="I229" i="1"/>
  <c r="E230" i="1"/>
  <c r="G85" i="1"/>
  <c r="H85" i="1"/>
  <c r="I85" i="1"/>
  <c r="G147" i="1"/>
  <c r="H147" i="1"/>
  <c r="E249" i="1"/>
  <c r="E267" i="1"/>
  <c r="I261" i="1"/>
  <c r="H261" i="1"/>
  <c r="G261" i="1"/>
  <c r="F261" i="1"/>
  <c r="E261" i="1"/>
  <c r="D261" i="1"/>
  <c r="E86" i="1"/>
  <c r="F146" i="1"/>
  <c r="F231" i="1"/>
  <c r="F83" i="1"/>
  <c r="F145" i="1"/>
  <c r="F20" i="1"/>
  <c r="F25" i="1"/>
  <c r="F21" i="1"/>
  <c r="F26" i="1"/>
  <c r="F19" i="1"/>
  <c r="F24" i="1"/>
  <c r="H97" i="1"/>
  <c r="D86" i="1"/>
  <c r="E21" i="1"/>
  <c r="E26" i="1"/>
  <c r="G146" i="1"/>
  <c r="H146" i="1"/>
  <c r="I146" i="1"/>
  <c r="E231" i="1"/>
  <c r="E148" i="1"/>
  <c r="G243" i="1"/>
  <c r="G83" i="1"/>
  <c r="H243" i="1"/>
  <c r="H83" i="1"/>
  <c r="I243" i="1"/>
  <c r="I228" i="1" s="1"/>
  <c r="I83" i="1"/>
  <c r="I145" i="1"/>
  <c r="E243" i="1"/>
  <c r="I231" i="1"/>
  <c r="I255" i="1"/>
  <c r="H255" i="1"/>
  <c r="G255" i="1"/>
  <c r="F255" i="1"/>
  <c r="E255" i="1"/>
  <c r="F237" i="1"/>
  <c r="G237" i="1"/>
  <c r="H237" i="1"/>
  <c r="I237" i="1"/>
  <c r="E232" i="1"/>
  <c r="F232" i="1"/>
  <c r="G232" i="1"/>
  <c r="H232" i="1"/>
  <c r="I232" i="1"/>
  <c r="H249" i="1"/>
  <c r="G249" i="1"/>
  <c r="F249" i="1"/>
  <c r="D249" i="1"/>
  <c r="F97" i="1"/>
  <c r="G97" i="1"/>
  <c r="I97" i="1"/>
  <c r="E97" i="1"/>
  <c r="I115" i="1"/>
  <c r="H115" i="1"/>
  <c r="G115" i="1"/>
  <c r="F115" i="1"/>
  <c r="E115" i="1"/>
  <c r="D115" i="1"/>
  <c r="D110" i="1"/>
  <c r="F110" i="1"/>
  <c r="G110" i="1"/>
  <c r="H110" i="1"/>
  <c r="I110" i="1"/>
  <c r="E110" i="1"/>
  <c r="D65" i="1"/>
  <c r="F65" i="1"/>
  <c r="G65" i="1"/>
  <c r="H65" i="1"/>
  <c r="I65" i="1"/>
  <c r="E65" i="1"/>
  <c r="E60" i="1"/>
  <c r="D62" i="1"/>
  <c r="D55" i="1" s="1"/>
  <c r="E48" i="1"/>
  <c r="F48" i="1"/>
  <c r="G48" i="1"/>
  <c r="H48" i="1"/>
  <c r="I48" i="1"/>
  <c r="F60" i="1"/>
  <c r="G60" i="1"/>
  <c r="I60" i="1"/>
  <c r="E92" i="1"/>
  <c r="F92" i="1"/>
  <c r="G92" i="1"/>
  <c r="H92" i="1"/>
  <c r="I92" i="1"/>
  <c r="E149" i="1"/>
  <c r="F149" i="1"/>
  <c r="G149" i="1"/>
  <c r="H149" i="1"/>
  <c r="I149" i="1"/>
  <c r="E154" i="1"/>
  <c r="F154" i="1"/>
  <c r="G154" i="1"/>
  <c r="H154" i="1"/>
  <c r="I154" i="1"/>
  <c r="E166" i="1"/>
  <c r="G166" i="1"/>
  <c r="H166" i="1"/>
  <c r="I166" i="1"/>
  <c r="F198" i="1"/>
  <c r="G198" i="1"/>
  <c r="H198" i="1"/>
  <c r="I198" i="1"/>
  <c r="E216" i="1"/>
  <c r="F216" i="1"/>
  <c r="I216" i="1"/>
  <c r="E27" i="1"/>
  <c r="F27" i="1"/>
  <c r="G27" i="1"/>
  <c r="H27" i="1"/>
  <c r="I27" i="1"/>
  <c r="G26" i="1"/>
  <c r="H26" i="1"/>
  <c r="I26" i="1"/>
  <c r="E25" i="1"/>
  <c r="G25" i="1"/>
  <c r="H25" i="1"/>
  <c r="I25" i="1"/>
  <c r="D25" i="1"/>
  <c r="D26" i="1"/>
  <c r="D27" i="1"/>
  <c r="G24" i="1"/>
  <c r="H24" i="1"/>
  <c r="I24" i="1"/>
  <c r="E22" i="1"/>
  <c r="F22" i="1"/>
  <c r="G22" i="1"/>
  <c r="H22" i="1"/>
  <c r="I22" i="1"/>
  <c r="G21" i="1"/>
  <c r="H21" i="1"/>
  <c r="I21" i="1"/>
  <c r="E20" i="1"/>
  <c r="G20" i="1"/>
  <c r="H20" i="1"/>
  <c r="I20" i="1"/>
  <c r="D21" i="1"/>
  <c r="D22" i="1"/>
  <c r="E19" i="1"/>
  <c r="G19" i="1"/>
  <c r="H19" i="1"/>
  <c r="I19" i="1"/>
  <c r="D192" i="1"/>
  <c r="D188" i="1" s="1"/>
  <c r="D210" i="1"/>
  <c r="D166" i="1"/>
  <c r="D154" i="1"/>
  <c r="D149" i="1"/>
  <c r="F203" i="1"/>
  <c r="H203" i="1"/>
  <c r="H86" i="1"/>
  <c r="G86" i="1"/>
  <c r="I86" i="1"/>
  <c r="F86" i="1"/>
  <c r="F148" i="1"/>
  <c r="D148" i="1"/>
  <c r="H53" i="1"/>
  <c r="D92" i="1"/>
  <c r="D48" i="1"/>
  <c r="D36" i="1"/>
  <c r="F53" i="1"/>
  <c r="I53" i="1"/>
  <c r="G53" i="1"/>
  <c r="E53" i="1"/>
  <c r="G148" i="1"/>
  <c r="D83" i="1"/>
  <c r="E83" i="1"/>
  <c r="D18" i="1" l="1"/>
  <c r="E82" i="1"/>
  <c r="G82" i="1"/>
  <c r="H231" i="1"/>
  <c r="G18" i="1"/>
  <c r="D23" i="1"/>
  <c r="F18" i="1"/>
  <c r="H148" i="1"/>
  <c r="D144" i="1"/>
  <c r="I148" i="1"/>
  <c r="D231" i="1"/>
  <c r="E145" i="1"/>
  <c r="G145" i="1"/>
  <c r="G144" i="1" s="1"/>
  <c r="G159" i="1"/>
  <c r="G228" i="1"/>
  <c r="H15" i="1"/>
  <c r="I15" i="1"/>
  <c r="I18" i="1"/>
  <c r="H18" i="1"/>
  <c r="D35" i="1"/>
  <c r="G231" i="1"/>
  <c r="E228" i="1"/>
  <c r="I227" i="1"/>
  <c r="H145" i="1"/>
  <c r="H159" i="1"/>
  <c r="H228" i="1"/>
  <c r="F159" i="1"/>
  <c r="F228" i="1"/>
  <c r="G227" i="1"/>
  <c r="F147" i="1"/>
  <c r="F144" i="1" s="1"/>
  <c r="E147" i="1"/>
  <c r="F15" i="1"/>
  <c r="F14" i="1"/>
  <c r="E33" i="1"/>
  <c r="E18" i="1"/>
  <c r="I159" i="1"/>
  <c r="I33" i="1"/>
  <c r="F85" i="1"/>
  <c r="H82" i="1"/>
  <c r="I147" i="1"/>
  <c r="I82" i="1"/>
  <c r="H33" i="1"/>
  <c r="G33" i="1"/>
  <c r="F33" i="1"/>
  <c r="D60" i="1"/>
  <c r="E203" i="1"/>
  <c r="D37" i="1"/>
  <c r="G267" i="1"/>
  <c r="D82" i="1"/>
  <c r="F267" i="1"/>
  <c r="H144" i="1" l="1"/>
  <c r="I144" i="1"/>
  <c r="D33" i="1"/>
  <c r="E144" i="1"/>
  <c r="D53" i="1"/>
  <c r="D30" i="1"/>
  <c r="D15" i="1" s="1"/>
  <c r="D13" i="1" s="1"/>
  <c r="E227" i="1"/>
  <c r="F227" i="1"/>
  <c r="H227" i="1"/>
  <c r="D32" i="1"/>
  <c r="F82" i="1"/>
  <c r="G15" i="1"/>
  <c r="H14" i="1"/>
  <c r="E14" i="1"/>
  <c r="E15" i="1"/>
  <c r="G230" i="1"/>
  <c r="G14" i="1"/>
  <c r="D203" i="1"/>
  <c r="F230" i="1"/>
  <c r="I14" i="1"/>
  <c r="D28" i="1" l="1"/>
  <c r="H230" i="1"/>
  <c r="E13" i="1"/>
  <c r="D227" i="1" l="1"/>
  <c r="I230" i="1"/>
  <c r="F13" i="1" l="1"/>
  <c r="H13" i="1"/>
  <c r="I13" i="1" l="1"/>
</calcChain>
</file>

<file path=xl/comments1.xml><?xml version="1.0" encoding="utf-8"?>
<comments xmlns="http://schemas.openxmlformats.org/spreadsheetml/2006/main">
  <authors>
    <author>Серёга</author>
    <author>Admin</author>
  </authors>
  <commentList>
    <comment ref="H62" authorId="0">
      <text>
        <r>
          <rPr>
            <b/>
            <sz val="9"/>
            <color indexed="81"/>
            <rFont val="Tahoma"/>
            <family val="2"/>
            <charset val="204"/>
          </rPr>
          <t>Серёга:</t>
        </r>
        <r>
          <rPr>
            <sz val="9"/>
            <color indexed="81"/>
            <rFont val="Tahoma"/>
            <family val="2"/>
            <charset val="204"/>
          </rPr>
          <t xml:space="preserve">
27210+333,013 Ален
37858+368,987 Солн</t>
        </r>
      </text>
    </comment>
    <comment ref="H68" authorId="0">
      <text>
        <r>
          <rPr>
            <b/>
            <sz val="9"/>
            <color indexed="81"/>
            <rFont val="Tahoma"/>
            <family val="2"/>
            <charset val="204"/>
          </rPr>
          <t>Серёга:</t>
        </r>
        <r>
          <rPr>
            <sz val="9"/>
            <color indexed="81"/>
            <rFont val="Tahoma"/>
            <family val="2"/>
            <charset val="204"/>
          </rPr>
          <t xml:space="preserve">
Ал-15047,6
Сол-18472,0
</t>
        </r>
      </text>
    </comment>
    <comment ref="H74" authorId="0">
      <text>
        <r>
          <rPr>
            <b/>
            <sz val="9"/>
            <color indexed="81"/>
            <rFont val="Tahoma"/>
            <family val="2"/>
            <charset val="204"/>
          </rPr>
          <t>Серёга:</t>
        </r>
        <r>
          <rPr>
            <sz val="9"/>
            <color indexed="81"/>
            <rFont val="Tahoma"/>
            <family val="2"/>
            <charset val="204"/>
          </rPr>
          <t xml:space="preserve">
Аленушка-2417,7
Солнышко-890
</t>
        </r>
      </text>
    </comment>
    <comment ref="H8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Аленушка 545,8
Солнышко 521,4
</t>
        </r>
      </text>
    </comment>
    <comment ref="N16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оплата труда +курсы
</t>
        </r>
      </text>
    </comment>
    <comment ref="H186" authorId="0">
      <text>
        <r>
          <rPr>
            <b/>
            <sz val="9"/>
            <color indexed="81"/>
            <rFont val="Tahoma"/>
            <charset val="1"/>
          </rPr>
          <t>Серёга:</t>
        </r>
        <r>
          <rPr>
            <sz val="9"/>
            <color indexed="81"/>
            <rFont val="Tahoma"/>
            <charset val="1"/>
          </rPr>
          <t xml:space="preserve">
ЦДТ-113,1
СЮТ-167,5</t>
        </r>
      </text>
    </comment>
    <comment ref="H270" authorId="0">
      <text>
        <r>
          <rPr>
            <b/>
            <sz val="9"/>
            <color indexed="81"/>
            <rFont val="Tahoma"/>
            <charset val="1"/>
          </rPr>
          <t>Серёга:</t>
        </r>
        <r>
          <rPr>
            <sz val="9"/>
            <color indexed="81"/>
            <rFont val="Tahoma"/>
            <charset val="1"/>
          </rPr>
          <t xml:space="preserve">
Тур. Походы и лагерь дневного пребывания
Походы СШ №25-62,43;
ДЮСШ-127,4;
лагерь дневного пребывнания-653,4;
19,0-????</t>
        </r>
      </text>
    </comment>
  </commentList>
</comments>
</file>

<file path=xl/sharedStrings.xml><?xml version="1.0" encoding="utf-8"?>
<sst xmlns="http://schemas.openxmlformats.org/spreadsheetml/2006/main" count="363" uniqueCount="149">
  <si>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</si>
  <si>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</si>
  <si>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</si>
  <si>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</si>
  <si>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</si>
  <si>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</si>
  <si>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</si>
  <si>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</si>
  <si>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федеральный бюджет</t>
  </si>
  <si>
    <t>областной бюджет</t>
  </si>
  <si>
    <t>местный бюджет</t>
  </si>
  <si>
    <t>внебюджетные  источники</t>
  </si>
  <si>
    <t>Капитальные вложения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</si>
  <si>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</si>
  <si>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</si>
  <si>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</si>
  <si>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Всего по направлению «Прочие нужды»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</si>
  <si>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</si>
  <si>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</si>
  <si>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</si>
  <si>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</si>
  <si>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</si>
  <si>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</si>
  <si>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</si>
  <si>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</si>
  <si>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</si>
  <si>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</si>
  <si>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</si>
  <si>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</si>
  <si>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5.</t>
  </si>
  <si>
    <t>5.1.</t>
  </si>
  <si>
    <t>5.2.</t>
  </si>
  <si>
    <t>5.3.</t>
  </si>
  <si>
    <t>2.2.</t>
  </si>
  <si>
    <t>2.3.1.</t>
  </si>
  <si>
    <t>3.3.</t>
  </si>
  <si>
    <t>3.3.1.</t>
  </si>
  <si>
    <t>4.3.1.</t>
  </si>
  <si>
    <t>4.3.2.</t>
  </si>
  <si>
    <t>5.3.1.</t>
  </si>
  <si>
    <t xml:space="preserve">Приложение № 2 </t>
  </si>
  <si>
    <t>ПЛАН</t>
  </si>
  <si>
    <t>к муниципальной  программе</t>
  </si>
  <si>
    <t xml:space="preserve">мероприятий по выполнению муниципальной  программы </t>
  </si>
  <si>
    <t>2.3.2.</t>
  </si>
  <si>
    <t>внебюджетные источники</t>
  </si>
  <si>
    <t>Исполнители (соисполнители) мероприятий</t>
  </si>
  <si>
    <t>Администрация городского округа ЗАТО Свободный</t>
  </si>
  <si>
    <t>"Развитие образования</t>
  </si>
  <si>
    <t>в городском округе ЗАТО Свободный"</t>
  </si>
  <si>
    <t>"Развитие образования в городском оуруге ЗАТО Свободный"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</si>
  <si>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</si>
  <si>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2019 год</t>
  </si>
  <si>
    <t>2020 год</t>
  </si>
  <si>
    <t>Организация мероприятий по повышению квалификации</t>
  </si>
  <si>
    <t xml:space="preserve">Цель 1. Обеспечение доступности качественных образовательных услуг в сфере дополнительного образования
</t>
  </si>
  <si>
    <t>Задача 1.  Развитие системы дополнительного образования детей.</t>
  </si>
  <si>
    <t>Организация и проведение мероприятий, направленных на повышение качества образовательных услуг</t>
  </si>
  <si>
    <t>Задача 2.  Обеспечение проведения муниципальных мероприятий в системе дошкольного, общего и дополнительного образования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</si>
  <si>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</si>
  <si>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</si>
  <si>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Задача 3.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</si>
  <si>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Организация и проведение мероприятий направленных на выявление и поддержку талантливых детей</t>
  </si>
  <si>
    <t>6.</t>
  </si>
  <si>
    <t>6.1.</t>
  </si>
  <si>
    <t>6.2.</t>
  </si>
  <si>
    <t>6.3.</t>
  </si>
  <si>
    <t xml:space="preserve">Цель 1.Создание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</si>
  <si>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 xml:space="preserve">Организация отдыха детей в оздоровительных и санаторно-курортных организациях </t>
  </si>
  <si>
    <t>6.3.1.</t>
  </si>
  <si>
    <t>6.3.2.</t>
  </si>
  <si>
    <t>5.3.2.</t>
  </si>
  <si>
    <t>П. 6</t>
  </si>
  <si>
    <t>П. 5</t>
  </si>
  <si>
    <t>П.10,П.11,
П.12,П.13,
П.14,П.15</t>
  </si>
  <si>
    <t>П.17</t>
  </si>
  <si>
    <t>П.19</t>
  </si>
  <si>
    <t>4.</t>
  </si>
  <si>
    <t>П. 26</t>
  </si>
  <si>
    <t>П. 25</t>
  </si>
  <si>
    <t>Муниципальное бюджетное
учреждение "Средняя школа № 25"</t>
  </si>
  <si>
    <t>П. 30</t>
  </si>
  <si>
    <t>Цель 1.  Обеспечение доступности дошкольного образования.</t>
  </si>
  <si>
    <t xml:space="preserve">Цель 1. Обеспечение доступности качественного общего образования.
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</si>
  <si>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</si>
  <si>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Задача 2. Организация отдыха, оздоровления и занятости детей, находящихся в трудной жизненной ситуации</t>
  </si>
  <si>
    <t>6.3.3.</t>
  </si>
  <si>
    <t>Задача 3.  Увеличение доли детей с выраженным эффектом оздоровления в загородных оздоровительных учреждениях</t>
  </si>
  <si>
    <t xml:space="preserve"> П.40</t>
  </si>
  <si>
    <t>П.42</t>
  </si>
  <si>
    <t xml:space="preserve">Задача 2.  Создание условий для организации досуга детей и развития малозатратных форм отдыха </t>
  </si>
  <si>
    <t>Организация отдыха детей в оздоровительных организациях и санаторно-курортных учреждениях</t>
  </si>
  <si>
    <t>Проведение мероприятий для организации досуга детей  и развития малозатратных форм отдыха</t>
  </si>
  <si>
    <t>3.3.2.</t>
  </si>
  <si>
    <t>3.3.3.</t>
  </si>
  <si>
    <t>5.3.3.</t>
  </si>
  <si>
    <t>Всего по подпрограмме  4  "Другие вопросы в области образования городского округа ЗАТО Свободный",  в том числе:</t>
  </si>
  <si>
    <t>2.1.1.</t>
  </si>
  <si>
    <t>Строительство детского дошкольного образовательного учреждения на 160 мест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</si>
  <si>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</si>
  <si>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Задача 2. Создание безопасных условий обучения в муниципальных дошкольных образовательных организациях</t>
  </si>
  <si>
    <t>2.3.3.</t>
  </si>
  <si>
    <t>Задача 1.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</si>
  <si>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Задача 2.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</si>
  <si>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Задача 3. Создание безопасных условий обучения в муниципальных общеобразовательных организациях</t>
  </si>
  <si>
    <t>3.3.4.</t>
  </si>
  <si>
    <t>Организация питания обучающихся в муниципальных общеобразовательных организациях</t>
  </si>
  <si>
    <t>Задача 2. Создание безопасных условий обучения в муниципальных организациях дополнительного образования</t>
  </si>
  <si>
    <t>4.3.3.</t>
  </si>
  <si>
    <t xml:space="preserve">Цель 1.Обеспечение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</si>
  <si>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>Задача 1. Обеспечение доступности качественных образовательных услуг в сфере образования городского округа ЗАТО Свободный</t>
  </si>
  <si>
    <t>Задача 1. Организация отдыха и оздоровления детей городского округа ЗАТО Свободный</t>
  </si>
  <si>
    <t xml:space="preserve">Муниципальное бюджетное дошкольное образовательное учреждение "Детский сад №17 "Алёнушка"
Муниципальное бюджетное дошкольное образовательное учреждение "Детский сад "Солнышко" </t>
  </si>
  <si>
    <t>П. 33</t>
  </si>
  <si>
    <t>П. 35</t>
  </si>
  <si>
    <t>П.39</t>
  </si>
  <si>
    <t xml:space="preserve"> П.41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</si>
  <si>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</si>
  <si>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           Муниципальное бюджетное учреждение дополнительного образования "Детская музыкальная школа"               Муниципальное бюджетное  учреждение дополнительного образования Центр детского творчества "Калейдоскоп" </t>
  </si>
  <si>
    <t>Администрация городского округа ЗАТО Свободный , МБУ ДО "ДЮСШ", МБУ ДО "ЦДТ", МБОУ "СШ №25"</t>
  </si>
  <si>
    <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</si>
  <si>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 xml:space="preserve">Прочие нужды                            </t>
  </si>
  <si>
    <r>
      <t xml:space="preserve">Всего по подпрограмме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</si>
  <si>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</si>
  <si>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</si>
  <si>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 xml:space="preserve">Всего по подпрограмме 2  "Развитие общего образования в городском округе ЗАТО Свободный",  в том числе:                     </t>
  </si>
  <si>
    <t xml:space="preserve">Всего по направлению «Прочие нужды» в том числе:         </t>
  </si>
  <si>
    <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</si>
  <si>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</si>
  <si>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 xml:space="preserve">Всего по подпрограмме 3  "Развитие дополнительного образования в городском округе ЗАТО Свободный",  в том числе:                      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</si>
  <si>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</si>
  <si>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</si>
  <si>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 xml:space="preserve">Всего по подпрограмме 5  "Отдых и оздоровление детей  городского округа ЗАТО Свободный",  в том числе:                                    </t>
  </si>
  <si>
    <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</si>
  <si>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>Задача 4.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</si>
  <si>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3.3.5.</t>
  </si>
  <si>
    <t>2021 год</t>
  </si>
  <si>
    <t>2022 год</t>
  </si>
  <si>
    <t>2023 год</t>
  </si>
  <si>
    <t>2024 год</t>
  </si>
  <si>
    <t>4.3.4.</t>
  </si>
  <si>
    <t>3.3.6.</t>
  </si>
  <si>
    <t>Задача 5. Осуществление мероприятий по организации питания в муниципальных общеобразовательных организациях</t>
  </si>
  <si>
    <t>2.3.4.</t>
  </si>
  <si>
    <t>Задача 3. Обеспечение антитеррористической защищенности объектов (территорий) дошкольных образовательных организаций</t>
  </si>
  <si>
    <t>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</si>
  <si>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Задача 3. Обеспечение антитеррористической защищенности объектов (территорий) муниципальных организаций дополнительного образования</t>
  </si>
  <si>
    <t>Задача 6. Обеспечение антитеррористической защищенности объектов (территорий) муниципальных общеобразовательных организаций</t>
  </si>
  <si>
    <t>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</si>
</sst>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#,##0.00_р_."/>
    <numFmt numFmtId="166" formatCode="#,##0.00_ ;\-#,##0.00\ "/>
    <numFmt numFmtId="167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5" fillId="0" borderId="1" xfId="0" applyFont="1" applyBorder="1" applyAlignment="1">
      <alignment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/>
    <xf numFmtId="1" fontId="2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0" xfId="0" applyFont="1" applyFill="1"/>
    <xf numFmtId="0" fontId="2" fillId="2" borderId="0" xfId="0" applyFont="1" applyFill="1" applyAlignment="1">
      <alignment wrapText="1"/>
    </xf>
    <xf numFmtId="0" fontId="2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2" fontId="4" fillId="0" borderId="0" xfId="0" applyNumberFormat="1" applyFont="1"/>
    <xf numFmtId="2" fontId="4" fillId="0" borderId="0" xfId="0" applyNumberFormat="1" applyFont="1" applyBorder="1"/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167" fontId="5" fillId="3" borderId="1" xfId="1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67" fontId="2" fillId="3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164" fontId="4" fillId="0" borderId="0" xfId="0" applyNumberFormat="1" applyFont="1"/>
    <xf numFmtId="0" fontId="10" fillId="3" borderId="1" xfId="0" applyFont="1" applyFill="1" applyBorder="1"/>
    <xf numFmtId="0" fontId="5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/>
    <xf numFmtId="165" fontId="9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 wrapText="1"/>
    </xf>
    <xf numFmtId="167" fontId="2" fillId="3" borderId="1" xfId="1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/>
    <xf numFmtId="2" fontId="2" fillId="3" borderId="1" xfId="0" applyNumberFormat="1" applyFont="1" applyFill="1" applyBorder="1" applyAlignment="1">
      <alignment horizontal="center" vertical="top" wrapText="1"/>
    </xf>
    <xf numFmtId="166" fontId="2" fillId="3" borderId="1" xfId="1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vertical="center" wrapText="1"/>
    </xf>
    <xf numFmtId="43" fontId="5" fillId="3" borderId="1" xfId="1" applyFont="1" applyFill="1" applyBorder="1" applyAlignment="1">
      <alignment vertical="center" wrapText="1"/>
    </xf>
    <xf numFmtId="0" fontId="13" fillId="3" borderId="1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3" borderId="0" xfId="0" applyFont="1" applyFill="1"/>
    <xf numFmtId="4" fontId="2" fillId="3" borderId="1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/>
    </xf>
    <xf numFmtId="0" fontId="0" fillId="3" borderId="0" xfId="0" applyFont="1" applyFill="1" applyBorder="1"/>
    <xf numFmtId="0" fontId="4" fillId="3" borderId="0" xfId="0" applyFont="1" applyFill="1" applyBorder="1"/>
    <xf numFmtId="164" fontId="2" fillId="3" borderId="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72"/>
  <sheetViews>
    <sheetView tabSelected="1" workbookViewId="0">
      <selection activeCell="M170" sqref="M170"/>
    </sheetView>
  </sheetViews>
  <sheetFormatPr defaultRowHeight="12.75" x14ac:dyDescent="0.2"/>
  <cols>
    <col min="1" max="1" width="6" style="5" customWidth="1"/>
    <col min="2" max="2" width="30.42578125" style="5" customWidth="1"/>
    <col min="3" max="3" width="27.85546875" style="5" customWidth="1"/>
    <col min="4" max="4" width="16.7109375" style="5" customWidth="1"/>
    <col min="5" max="5" width="13.5703125" style="5" customWidth="1"/>
    <col min="6" max="6" width="14" style="5" customWidth="1"/>
    <col min="7" max="7" width="14" style="70" customWidth="1"/>
    <col min="8" max="8" width="13.42578125" style="5" customWidth="1"/>
    <col min="9" max="13" width="13.7109375" style="5" customWidth="1"/>
    <col min="14" max="14" width="14" style="5" customWidth="1"/>
    <col min="15" max="15" width="10.5703125" style="29" bestFit="1" customWidth="1"/>
    <col min="16" max="16384" width="9.140625" style="5"/>
  </cols>
  <sheetData>
    <row r="1" spans="1:15" ht="15.75" x14ac:dyDescent="0.25">
      <c r="A1" s="4"/>
      <c r="B1" s="4"/>
      <c r="C1" s="4"/>
      <c r="D1" s="4"/>
      <c r="E1" s="4"/>
      <c r="F1" s="92" t="s">
        <v>40</v>
      </c>
      <c r="G1" s="92"/>
      <c r="H1" s="92"/>
      <c r="I1" s="92"/>
      <c r="J1" s="92"/>
      <c r="K1" s="92"/>
      <c r="L1" s="92"/>
      <c r="M1" s="92"/>
      <c r="N1" s="92"/>
    </row>
    <row r="2" spans="1:15" ht="15.75" x14ac:dyDescent="0.25">
      <c r="F2" s="92" t="s">
        <v>42</v>
      </c>
      <c r="G2" s="92"/>
      <c r="H2" s="92"/>
      <c r="I2" s="92"/>
      <c r="J2" s="92"/>
      <c r="K2" s="92"/>
      <c r="L2" s="92"/>
      <c r="M2" s="92"/>
      <c r="N2" s="92"/>
    </row>
    <row r="3" spans="1:15" ht="18.75" customHeight="1" x14ac:dyDescent="0.25">
      <c r="F3" s="91" t="s">
        <v>48</v>
      </c>
      <c r="G3" s="91"/>
      <c r="H3" s="91"/>
      <c r="I3" s="91"/>
      <c r="J3" s="91"/>
      <c r="K3" s="91"/>
      <c r="L3" s="91"/>
      <c r="M3" s="91"/>
      <c r="N3" s="91"/>
    </row>
    <row r="4" spans="1:15" ht="15.75" customHeight="1" x14ac:dyDescent="0.25">
      <c r="F4" s="6"/>
      <c r="G4" s="91" t="s">
        <v>49</v>
      </c>
      <c r="H4" s="91"/>
      <c r="I4" s="91"/>
      <c r="J4" s="91"/>
      <c r="K4" s="91"/>
      <c r="L4" s="91"/>
      <c r="M4" s="91"/>
      <c r="N4" s="91"/>
    </row>
    <row r="5" spans="1:15" ht="15.75" x14ac:dyDescent="0.25">
      <c r="F5" s="92"/>
      <c r="G5" s="92"/>
      <c r="H5" s="92"/>
      <c r="I5" s="92"/>
      <c r="J5" s="92"/>
      <c r="K5" s="92"/>
      <c r="L5" s="92"/>
      <c r="M5" s="92"/>
      <c r="N5" s="92"/>
    </row>
    <row r="6" spans="1:15" ht="15.75" customHeight="1" x14ac:dyDescent="0.25">
      <c r="A6" s="95" t="s">
        <v>41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5" ht="15.75" customHeight="1" x14ac:dyDescent="0.25">
      <c r="A7" s="95" t="s">
        <v>43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5" ht="15.75" customHeight="1" x14ac:dyDescent="0.25">
      <c r="A8" s="95" t="s">
        <v>50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5" ht="15.75" x14ac:dyDescent="0.25">
      <c r="C9" s="93"/>
      <c r="D9" s="94"/>
      <c r="E9" s="94"/>
      <c r="F9" s="94"/>
      <c r="G9" s="94"/>
      <c r="H9" s="94"/>
      <c r="I9" s="94"/>
      <c r="J9" s="69"/>
      <c r="K9" s="69"/>
      <c r="L9" s="69"/>
      <c r="M9" s="69"/>
    </row>
    <row r="10" spans="1:15" ht="128.25" customHeight="1" x14ac:dyDescent="0.2">
      <c r="A10" s="86" t="s">
        <v>0</v>
      </c>
      <c r="B10" s="96" t="s">
        <v>1</v>
      </c>
      <c r="C10" s="86" t="s">
        <v>46</v>
      </c>
      <c r="D10" s="88" t="s">
        <v>2</v>
      </c>
      <c r="E10" s="89"/>
      <c r="F10" s="89"/>
      <c r="G10" s="89"/>
      <c r="H10" s="89"/>
      <c r="I10" s="89"/>
      <c r="J10" s="89"/>
      <c r="K10" s="89"/>
      <c r="L10" s="89"/>
      <c r="M10" s="90"/>
      <c r="N10" s="1" t="s">
        <v>3</v>
      </c>
    </row>
    <row r="11" spans="1:15" ht="19.5" customHeight="1" x14ac:dyDescent="0.2">
      <c r="A11" s="87"/>
      <c r="B11" s="97"/>
      <c r="C11" s="87"/>
      <c r="D11" s="1" t="s">
        <v>4</v>
      </c>
      <c r="E11" s="1" t="s">
        <v>5</v>
      </c>
      <c r="F11" s="35" t="s">
        <v>6</v>
      </c>
      <c r="G11" s="35" t="s">
        <v>7</v>
      </c>
      <c r="H11" s="1" t="s">
        <v>52</v>
      </c>
      <c r="I11" s="1" t="s">
        <v>53</v>
      </c>
      <c r="J11" s="1" t="s">
        <v>136</v>
      </c>
      <c r="K11" s="1" t="s">
        <v>137</v>
      </c>
      <c r="L11" s="1" t="s">
        <v>138</v>
      </c>
      <c r="M11" s="1" t="s">
        <v>139</v>
      </c>
      <c r="N11" s="1"/>
    </row>
    <row r="12" spans="1:15" ht="15.75" x14ac:dyDescent="0.25">
      <c r="A12" s="1">
        <v>1</v>
      </c>
      <c r="B12" s="1">
        <v>2</v>
      </c>
      <c r="C12" s="21">
        <v>3</v>
      </c>
      <c r="D12" s="1">
        <v>4</v>
      </c>
      <c r="E12" s="1">
        <v>5</v>
      </c>
      <c r="F12" s="35">
        <v>6</v>
      </c>
      <c r="G12" s="35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5" ht="45" customHeight="1" x14ac:dyDescent="0.25">
      <c r="A13" s="23">
        <v>1</v>
      </c>
      <c r="B13" s="10" t="s">
        <v>120</v>
      </c>
      <c r="C13" s="46"/>
      <c r="D13" s="36">
        <f>SUM(D14+D15+D16+D17)</f>
        <v>2049247</v>
      </c>
      <c r="E13" s="36">
        <f t="shared" ref="E13:M13" si="0">SUM(E14+E15+E16+E17)</f>
        <v>233252.8</v>
      </c>
      <c r="F13" s="36">
        <f t="shared" si="0"/>
        <v>238976.3</v>
      </c>
      <c r="G13" s="36">
        <f>SUM(G14+G15+G16+G17)</f>
        <v>239940.4</v>
      </c>
      <c r="H13" s="36">
        <f t="shared" si="0"/>
        <v>296998.8</v>
      </c>
      <c r="I13" s="36">
        <f t="shared" si="0"/>
        <v>260857.9</v>
      </c>
      <c r="J13" s="36">
        <f t="shared" si="0"/>
        <v>267885.2</v>
      </c>
      <c r="K13" s="36">
        <f t="shared" si="0"/>
        <v>267885.2</v>
      </c>
      <c r="L13" s="36">
        <f t="shared" si="0"/>
        <v>267885.2</v>
      </c>
      <c r="M13" s="36">
        <f t="shared" si="0"/>
        <v>267885.2</v>
      </c>
      <c r="N13" s="47"/>
      <c r="O13" s="30"/>
    </row>
    <row r="14" spans="1:15" ht="20.25" customHeight="1" x14ac:dyDescent="0.2">
      <c r="A14" s="3"/>
      <c r="B14" s="1" t="s">
        <v>8</v>
      </c>
      <c r="C14" s="48"/>
      <c r="D14" s="37">
        <f>SUM(D19+D24+D29)</f>
        <v>0</v>
      </c>
      <c r="E14" s="37">
        <f t="shared" ref="E14:M14" si="1">SUM(E19+E24+E29)</f>
        <v>0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  <c r="J14" s="37">
        <f t="shared" si="1"/>
        <v>0</v>
      </c>
      <c r="K14" s="37">
        <f t="shared" si="1"/>
        <v>0</v>
      </c>
      <c r="L14" s="37">
        <f t="shared" si="1"/>
        <v>0</v>
      </c>
      <c r="M14" s="37">
        <f t="shared" si="1"/>
        <v>0</v>
      </c>
      <c r="N14" s="35"/>
      <c r="O14" s="30"/>
    </row>
    <row r="15" spans="1:15" ht="20.25" customHeight="1" x14ac:dyDescent="0.2">
      <c r="A15" s="3"/>
      <c r="B15" s="1" t="s">
        <v>9</v>
      </c>
      <c r="C15" s="48"/>
      <c r="D15" s="37">
        <f t="shared" ref="D15:M17" si="2">SUM(D20+D25+D30)</f>
        <v>912755.8</v>
      </c>
      <c r="E15" s="38">
        <f t="shared" ref="E15:M15" si="3">SUM(E20+E25+E30)</f>
        <v>126558.3</v>
      </c>
      <c r="F15" s="38">
        <f t="shared" si="3"/>
        <v>104837.7</v>
      </c>
      <c r="G15" s="38">
        <f t="shared" si="3"/>
        <v>113893.2</v>
      </c>
      <c r="H15" s="38">
        <f t="shared" si="3"/>
        <v>133012</v>
      </c>
      <c r="I15" s="38">
        <f t="shared" si="3"/>
        <v>139173.4</v>
      </c>
      <c r="J15" s="38">
        <f t="shared" si="3"/>
        <v>146300.29999999999</v>
      </c>
      <c r="K15" s="38">
        <f t="shared" si="3"/>
        <v>146300.29999999999</v>
      </c>
      <c r="L15" s="38">
        <f t="shared" si="3"/>
        <v>146300.29999999999</v>
      </c>
      <c r="M15" s="38">
        <f t="shared" si="3"/>
        <v>146300.29999999999</v>
      </c>
      <c r="N15" s="35"/>
      <c r="O15" s="30"/>
    </row>
    <row r="16" spans="1:15" ht="20.25" customHeight="1" x14ac:dyDescent="0.2">
      <c r="A16" s="3"/>
      <c r="B16" s="1" t="s">
        <v>10</v>
      </c>
      <c r="C16" s="48"/>
      <c r="D16" s="37">
        <f t="shared" si="2"/>
        <v>1136491.2</v>
      </c>
      <c r="E16" s="37">
        <f t="shared" si="2"/>
        <v>106694.5</v>
      </c>
      <c r="F16" s="37">
        <f t="shared" si="2"/>
        <v>134138.6</v>
      </c>
      <c r="G16" s="37">
        <f t="shared" si="2"/>
        <v>126047.2</v>
      </c>
      <c r="H16" s="37">
        <f t="shared" si="2"/>
        <v>163986.79999999999</v>
      </c>
      <c r="I16" s="37">
        <f t="shared" si="2"/>
        <v>121684.5</v>
      </c>
      <c r="J16" s="37">
        <f t="shared" si="2"/>
        <v>121584.9</v>
      </c>
      <c r="K16" s="37">
        <f t="shared" si="2"/>
        <v>121584.9</v>
      </c>
      <c r="L16" s="37">
        <f t="shared" si="2"/>
        <v>121584.9</v>
      </c>
      <c r="M16" s="37">
        <f t="shared" si="2"/>
        <v>121584.9</v>
      </c>
      <c r="N16" s="35"/>
      <c r="O16" s="30"/>
    </row>
    <row r="17" spans="1:15" ht="20.25" customHeight="1" x14ac:dyDescent="0.2">
      <c r="A17" s="3"/>
      <c r="B17" s="1" t="s">
        <v>11</v>
      </c>
      <c r="C17" s="48"/>
      <c r="D17" s="37">
        <f t="shared" si="2"/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5"/>
      <c r="O17" s="30"/>
    </row>
    <row r="18" spans="1:15" ht="22.5" customHeight="1" x14ac:dyDescent="0.2">
      <c r="A18" s="3" t="s">
        <v>18</v>
      </c>
      <c r="B18" s="2" t="s">
        <v>12</v>
      </c>
      <c r="C18" s="48"/>
      <c r="D18" s="37">
        <f>SUM(D19+D20+D21+D22)</f>
        <v>26430.799999999999</v>
      </c>
      <c r="E18" s="37">
        <f t="shared" ref="E18:M18" si="4">SUM(E19+E20+E21+E22)</f>
        <v>26430.799999999999</v>
      </c>
      <c r="F18" s="37">
        <f t="shared" si="4"/>
        <v>0</v>
      </c>
      <c r="G18" s="37">
        <f t="shared" si="4"/>
        <v>0</v>
      </c>
      <c r="H18" s="37">
        <f t="shared" si="4"/>
        <v>0</v>
      </c>
      <c r="I18" s="37">
        <f t="shared" si="4"/>
        <v>0</v>
      </c>
      <c r="J18" s="37">
        <f t="shared" si="4"/>
        <v>0</v>
      </c>
      <c r="K18" s="37">
        <f t="shared" si="4"/>
        <v>0</v>
      </c>
      <c r="L18" s="37">
        <f t="shared" si="4"/>
        <v>0</v>
      </c>
      <c r="M18" s="37">
        <f t="shared" si="4"/>
        <v>0</v>
      </c>
      <c r="N18" s="35"/>
      <c r="O18" s="30"/>
    </row>
    <row r="19" spans="1:15" ht="20.25" customHeight="1" x14ac:dyDescent="0.2">
      <c r="A19" s="3"/>
      <c r="B19" s="1" t="s">
        <v>8</v>
      </c>
      <c r="C19" s="48"/>
      <c r="D19" s="37">
        <f t="shared" ref="D19:I22" si="5">SUM(D39+D88+D150+D194)</f>
        <v>0</v>
      </c>
      <c r="E19" s="37">
        <f t="shared" si="5"/>
        <v>0</v>
      </c>
      <c r="F19" s="37">
        <f t="shared" si="5"/>
        <v>0</v>
      </c>
      <c r="G19" s="37">
        <f t="shared" si="5"/>
        <v>0</v>
      </c>
      <c r="H19" s="37">
        <f t="shared" si="5"/>
        <v>0</v>
      </c>
      <c r="I19" s="37">
        <f t="shared" si="5"/>
        <v>0</v>
      </c>
      <c r="J19" s="37">
        <f t="shared" ref="J19:M19" si="6">SUM(J39+J88+J150+J194)</f>
        <v>0</v>
      </c>
      <c r="K19" s="37">
        <f t="shared" si="6"/>
        <v>0</v>
      </c>
      <c r="L19" s="37">
        <f t="shared" si="6"/>
        <v>0</v>
      </c>
      <c r="M19" s="37">
        <f t="shared" si="6"/>
        <v>0</v>
      </c>
      <c r="N19" s="35"/>
      <c r="O19" s="30"/>
    </row>
    <row r="20" spans="1:15" ht="20.25" customHeight="1" x14ac:dyDescent="0.2">
      <c r="A20" s="3"/>
      <c r="B20" s="1" t="s">
        <v>9</v>
      </c>
      <c r="C20" s="48"/>
      <c r="D20" s="37">
        <f t="shared" si="5"/>
        <v>26430.799999999999</v>
      </c>
      <c r="E20" s="37">
        <f t="shared" si="5"/>
        <v>26430.799999999999</v>
      </c>
      <c r="F20" s="37">
        <f t="shared" si="5"/>
        <v>0</v>
      </c>
      <c r="G20" s="37">
        <f t="shared" si="5"/>
        <v>0</v>
      </c>
      <c r="H20" s="37">
        <f t="shared" si="5"/>
        <v>0</v>
      </c>
      <c r="I20" s="37">
        <f t="shared" si="5"/>
        <v>0</v>
      </c>
      <c r="J20" s="37">
        <f t="shared" ref="J20:M20" si="7">SUM(J40+J89+J151+J195)</f>
        <v>0</v>
      </c>
      <c r="K20" s="37">
        <f t="shared" si="7"/>
        <v>0</v>
      </c>
      <c r="L20" s="37">
        <f t="shared" si="7"/>
        <v>0</v>
      </c>
      <c r="M20" s="37">
        <f t="shared" si="7"/>
        <v>0</v>
      </c>
      <c r="N20" s="35"/>
      <c r="O20" s="30"/>
    </row>
    <row r="21" spans="1:15" ht="20.25" customHeight="1" x14ac:dyDescent="0.2">
      <c r="A21" s="3"/>
      <c r="B21" s="1" t="s">
        <v>10</v>
      </c>
      <c r="C21" s="48"/>
      <c r="D21" s="37">
        <f t="shared" si="5"/>
        <v>0</v>
      </c>
      <c r="E21" s="37">
        <f t="shared" si="5"/>
        <v>0</v>
      </c>
      <c r="F21" s="37">
        <f t="shared" si="5"/>
        <v>0</v>
      </c>
      <c r="G21" s="37">
        <f t="shared" si="5"/>
        <v>0</v>
      </c>
      <c r="H21" s="37">
        <f t="shared" si="5"/>
        <v>0</v>
      </c>
      <c r="I21" s="37">
        <f t="shared" si="5"/>
        <v>0</v>
      </c>
      <c r="J21" s="37">
        <f t="shared" ref="J21:M21" si="8">SUM(J41+J90+J152+J196)</f>
        <v>0</v>
      </c>
      <c r="K21" s="37">
        <f t="shared" si="8"/>
        <v>0</v>
      </c>
      <c r="L21" s="37">
        <f t="shared" si="8"/>
        <v>0</v>
      </c>
      <c r="M21" s="37">
        <f t="shared" si="8"/>
        <v>0</v>
      </c>
      <c r="N21" s="35"/>
      <c r="O21" s="30"/>
    </row>
    <row r="22" spans="1:15" ht="20.25" customHeight="1" x14ac:dyDescent="0.2">
      <c r="A22" s="3"/>
      <c r="B22" s="1" t="s">
        <v>11</v>
      </c>
      <c r="C22" s="48"/>
      <c r="D22" s="37">
        <f t="shared" si="5"/>
        <v>0</v>
      </c>
      <c r="E22" s="37">
        <f t="shared" si="5"/>
        <v>0</v>
      </c>
      <c r="F22" s="37">
        <f t="shared" si="5"/>
        <v>0</v>
      </c>
      <c r="G22" s="37">
        <f t="shared" si="5"/>
        <v>0</v>
      </c>
      <c r="H22" s="37">
        <f t="shared" si="5"/>
        <v>0</v>
      </c>
      <c r="I22" s="37">
        <f t="shared" si="5"/>
        <v>0</v>
      </c>
      <c r="J22" s="37">
        <f t="shared" ref="J22:M22" si="9">SUM(J42+J91+J153+J197)</f>
        <v>0</v>
      </c>
      <c r="K22" s="37">
        <f t="shared" si="9"/>
        <v>0</v>
      </c>
      <c r="L22" s="37">
        <f t="shared" si="9"/>
        <v>0</v>
      </c>
      <c r="M22" s="37">
        <f t="shared" si="9"/>
        <v>0</v>
      </c>
      <c r="N22" s="35"/>
      <c r="O22" s="30"/>
    </row>
    <row r="23" spans="1:15" ht="34.5" customHeight="1" x14ac:dyDescent="0.2">
      <c r="A23" s="3" t="s">
        <v>17</v>
      </c>
      <c r="B23" s="2" t="s">
        <v>13</v>
      </c>
      <c r="C23" s="48"/>
      <c r="D23" s="37">
        <f t="shared" ref="D23:M23" si="10">SUM(D24+D25+D26+D27)</f>
        <v>0</v>
      </c>
      <c r="E23" s="37">
        <f t="shared" si="10"/>
        <v>0</v>
      </c>
      <c r="F23" s="37">
        <f t="shared" si="10"/>
        <v>0</v>
      </c>
      <c r="G23" s="37">
        <f t="shared" si="10"/>
        <v>0</v>
      </c>
      <c r="H23" s="37">
        <f t="shared" si="10"/>
        <v>0</v>
      </c>
      <c r="I23" s="37">
        <f t="shared" si="10"/>
        <v>0</v>
      </c>
      <c r="J23" s="37">
        <f t="shared" si="10"/>
        <v>0</v>
      </c>
      <c r="K23" s="37">
        <f t="shared" si="10"/>
        <v>0</v>
      </c>
      <c r="L23" s="37">
        <f t="shared" si="10"/>
        <v>0</v>
      </c>
      <c r="M23" s="37">
        <f t="shared" si="10"/>
        <v>0</v>
      </c>
      <c r="N23" s="35"/>
      <c r="O23" s="30"/>
    </row>
    <row r="24" spans="1:15" ht="20.25" customHeight="1" x14ac:dyDescent="0.2">
      <c r="A24" s="3"/>
      <c r="B24" s="1" t="s">
        <v>8</v>
      </c>
      <c r="C24" s="48"/>
      <c r="D24" s="37">
        <f t="shared" ref="D24:I27" si="11">SUM(D49+D93+D155+D199)</f>
        <v>0</v>
      </c>
      <c r="E24" s="37">
        <f t="shared" si="11"/>
        <v>0</v>
      </c>
      <c r="F24" s="37">
        <f t="shared" si="11"/>
        <v>0</v>
      </c>
      <c r="G24" s="37">
        <f t="shared" si="11"/>
        <v>0</v>
      </c>
      <c r="H24" s="37">
        <f t="shared" si="11"/>
        <v>0</v>
      </c>
      <c r="I24" s="37">
        <f t="shared" si="11"/>
        <v>0</v>
      </c>
      <c r="J24" s="37">
        <f t="shared" ref="J24:M24" si="12">SUM(J49+J93+J155+J199)</f>
        <v>0</v>
      </c>
      <c r="K24" s="37">
        <f t="shared" si="12"/>
        <v>0</v>
      </c>
      <c r="L24" s="37">
        <f t="shared" si="12"/>
        <v>0</v>
      </c>
      <c r="M24" s="37">
        <f t="shared" si="12"/>
        <v>0</v>
      </c>
      <c r="N24" s="35"/>
      <c r="O24" s="30"/>
    </row>
    <row r="25" spans="1:15" ht="20.25" customHeight="1" x14ac:dyDescent="0.2">
      <c r="A25" s="3"/>
      <c r="B25" s="1" t="s">
        <v>9</v>
      </c>
      <c r="C25" s="48"/>
      <c r="D25" s="37">
        <f t="shared" si="11"/>
        <v>0</v>
      </c>
      <c r="E25" s="37">
        <f t="shared" si="11"/>
        <v>0</v>
      </c>
      <c r="F25" s="37">
        <f t="shared" si="11"/>
        <v>0</v>
      </c>
      <c r="G25" s="37">
        <f t="shared" si="11"/>
        <v>0</v>
      </c>
      <c r="H25" s="37">
        <f t="shared" si="11"/>
        <v>0</v>
      </c>
      <c r="I25" s="37">
        <f t="shared" si="11"/>
        <v>0</v>
      </c>
      <c r="J25" s="37">
        <f t="shared" ref="J25:M25" si="13">SUM(J50+J94+J156+J200)</f>
        <v>0</v>
      </c>
      <c r="K25" s="37">
        <f t="shared" si="13"/>
        <v>0</v>
      </c>
      <c r="L25" s="37">
        <f t="shared" si="13"/>
        <v>0</v>
      </c>
      <c r="M25" s="37">
        <f t="shared" si="13"/>
        <v>0</v>
      </c>
      <c r="N25" s="35"/>
      <c r="O25" s="30"/>
    </row>
    <row r="26" spans="1:15" ht="20.25" customHeight="1" x14ac:dyDescent="0.2">
      <c r="A26" s="3"/>
      <c r="B26" s="1" t="s">
        <v>10</v>
      </c>
      <c r="C26" s="48"/>
      <c r="D26" s="37">
        <f t="shared" si="11"/>
        <v>0</v>
      </c>
      <c r="E26" s="37">
        <f t="shared" si="11"/>
        <v>0</v>
      </c>
      <c r="F26" s="37">
        <f t="shared" si="11"/>
        <v>0</v>
      </c>
      <c r="G26" s="37">
        <f t="shared" si="11"/>
        <v>0</v>
      </c>
      <c r="H26" s="37">
        <f t="shared" si="11"/>
        <v>0</v>
      </c>
      <c r="I26" s="37">
        <f t="shared" si="11"/>
        <v>0</v>
      </c>
      <c r="J26" s="37">
        <f t="shared" ref="J26:M26" si="14">SUM(J51+J95+J157+J201)</f>
        <v>0</v>
      </c>
      <c r="K26" s="37">
        <f t="shared" si="14"/>
        <v>0</v>
      </c>
      <c r="L26" s="37">
        <f t="shared" si="14"/>
        <v>0</v>
      </c>
      <c r="M26" s="37">
        <f t="shared" si="14"/>
        <v>0</v>
      </c>
      <c r="N26" s="35"/>
      <c r="O26" s="30"/>
    </row>
    <row r="27" spans="1:15" ht="20.25" customHeight="1" x14ac:dyDescent="0.2">
      <c r="A27" s="3"/>
      <c r="B27" s="1" t="s">
        <v>11</v>
      </c>
      <c r="C27" s="48"/>
      <c r="D27" s="37">
        <f t="shared" si="11"/>
        <v>0</v>
      </c>
      <c r="E27" s="37">
        <f t="shared" si="11"/>
        <v>0</v>
      </c>
      <c r="F27" s="37">
        <f t="shared" si="11"/>
        <v>0</v>
      </c>
      <c r="G27" s="37">
        <f t="shared" si="11"/>
        <v>0</v>
      </c>
      <c r="H27" s="37">
        <f t="shared" si="11"/>
        <v>0</v>
      </c>
      <c r="I27" s="37">
        <f t="shared" si="11"/>
        <v>0</v>
      </c>
      <c r="J27" s="37">
        <f t="shared" ref="J27:M27" si="15">SUM(J52+J96+J158+J202)</f>
        <v>0</v>
      </c>
      <c r="K27" s="37">
        <f t="shared" si="15"/>
        <v>0</v>
      </c>
      <c r="L27" s="37">
        <f t="shared" si="15"/>
        <v>0</v>
      </c>
      <c r="M27" s="37">
        <f t="shared" si="15"/>
        <v>0</v>
      </c>
      <c r="N27" s="35"/>
      <c r="O27" s="30"/>
    </row>
    <row r="28" spans="1:15" ht="26.25" customHeight="1" x14ac:dyDescent="0.2">
      <c r="A28" s="3" t="s">
        <v>19</v>
      </c>
      <c r="B28" s="2" t="s">
        <v>121</v>
      </c>
      <c r="C28" s="48"/>
      <c r="D28" s="38">
        <f>SUM(D29:D32)</f>
        <v>2022816.2</v>
      </c>
      <c r="E28" s="38">
        <f t="shared" ref="E28:M28" si="16">SUM(E29:E32)</f>
        <v>206822</v>
      </c>
      <c r="F28" s="38">
        <f t="shared" si="16"/>
        <v>238976.3</v>
      </c>
      <c r="G28" s="38">
        <f t="shared" si="16"/>
        <v>239940.4</v>
      </c>
      <c r="H28" s="38">
        <f t="shared" si="16"/>
        <v>296998.8</v>
      </c>
      <c r="I28" s="38">
        <f t="shared" si="16"/>
        <v>260857.9</v>
      </c>
      <c r="J28" s="38">
        <f t="shared" si="16"/>
        <v>267885.2</v>
      </c>
      <c r="K28" s="38">
        <f t="shared" si="16"/>
        <v>267885.2</v>
      </c>
      <c r="L28" s="38">
        <f t="shared" si="16"/>
        <v>267885.2</v>
      </c>
      <c r="M28" s="38">
        <f t="shared" si="16"/>
        <v>267885.2</v>
      </c>
      <c r="N28" s="35"/>
      <c r="O28" s="30"/>
    </row>
    <row r="29" spans="1:15" ht="20.25" customHeight="1" x14ac:dyDescent="0.2">
      <c r="A29" s="3"/>
      <c r="B29" s="1" t="s">
        <v>8</v>
      </c>
      <c r="C29" s="48"/>
      <c r="D29" s="37">
        <f>SUM(D54+D98+D160+D204+D243)</f>
        <v>0</v>
      </c>
      <c r="E29" s="37">
        <f t="shared" ref="E29:M29" si="17">SUM(E54+E98+E160+E204+E243)</f>
        <v>0</v>
      </c>
      <c r="F29" s="37">
        <f t="shared" si="17"/>
        <v>0</v>
      </c>
      <c r="G29" s="37">
        <f t="shared" si="17"/>
        <v>0</v>
      </c>
      <c r="H29" s="37">
        <f t="shared" si="17"/>
        <v>0</v>
      </c>
      <c r="I29" s="37">
        <f t="shared" si="17"/>
        <v>0</v>
      </c>
      <c r="J29" s="37">
        <f t="shared" si="17"/>
        <v>0</v>
      </c>
      <c r="K29" s="37">
        <f t="shared" si="17"/>
        <v>0</v>
      </c>
      <c r="L29" s="37">
        <f t="shared" si="17"/>
        <v>0</v>
      </c>
      <c r="M29" s="37">
        <f t="shared" si="17"/>
        <v>0</v>
      </c>
      <c r="N29" s="35"/>
      <c r="O29" s="30"/>
    </row>
    <row r="30" spans="1:15" ht="20.25" customHeight="1" x14ac:dyDescent="0.2">
      <c r="A30" s="3"/>
      <c r="B30" s="1" t="s">
        <v>9</v>
      </c>
      <c r="C30" s="48"/>
      <c r="D30" s="37">
        <f>SUM(D55+D99+D161+D205+D244)</f>
        <v>886325</v>
      </c>
      <c r="E30" s="37">
        <f t="shared" ref="E30:M30" si="18">SUM(E55+E99+E161+E205+E244)</f>
        <v>100127.5</v>
      </c>
      <c r="F30" s="37">
        <f t="shared" si="18"/>
        <v>104837.7</v>
      </c>
      <c r="G30" s="37">
        <f t="shared" si="18"/>
        <v>113893.2</v>
      </c>
      <c r="H30" s="37">
        <f t="shared" si="18"/>
        <v>133012</v>
      </c>
      <c r="I30" s="37">
        <f t="shared" si="18"/>
        <v>139173.4</v>
      </c>
      <c r="J30" s="37">
        <f t="shared" si="18"/>
        <v>146300.29999999999</v>
      </c>
      <c r="K30" s="37">
        <f t="shared" si="18"/>
        <v>146300.29999999999</v>
      </c>
      <c r="L30" s="37">
        <f t="shared" si="18"/>
        <v>146300.29999999999</v>
      </c>
      <c r="M30" s="37">
        <f t="shared" si="18"/>
        <v>146300.29999999999</v>
      </c>
      <c r="N30" s="35"/>
      <c r="O30" s="30"/>
    </row>
    <row r="31" spans="1:15" ht="20.25" customHeight="1" x14ac:dyDescent="0.2">
      <c r="A31" s="3"/>
      <c r="B31" s="1" t="s">
        <v>10</v>
      </c>
      <c r="C31" s="48"/>
      <c r="D31" s="37">
        <f>SUM(D56+D100+D162+D206+D245)</f>
        <v>1136491.2</v>
      </c>
      <c r="E31" s="37">
        <f t="shared" ref="E31:M31" si="19">SUM(E56+E100+E162+E206+E245)</f>
        <v>106694.5</v>
      </c>
      <c r="F31" s="37">
        <f t="shared" si="19"/>
        <v>134138.6</v>
      </c>
      <c r="G31" s="37">
        <f t="shared" si="19"/>
        <v>126047.2</v>
      </c>
      <c r="H31" s="37">
        <f t="shared" si="19"/>
        <v>163986.79999999999</v>
      </c>
      <c r="I31" s="37">
        <f t="shared" si="19"/>
        <v>121684.5</v>
      </c>
      <c r="J31" s="37">
        <f t="shared" si="19"/>
        <v>121584.9</v>
      </c>
      <c r="K31" s="37">
        <f t="shared" si="19"/>
        <v>121584.9</v>
      </c>
      <c r="L31" s="37">
        <f t="shared" si="19"/>
        <v>121584.9</v>
      </c>
      <c r="M31" s="37">
        <f t="shared" si="19"/>
        <v>121584.9</v>
      </c>
      <c r="N31" s="35"/>
      <c r="O31" s="30"/>
    </row>
    <row r="32" spans="1:15" ht="21" customHeight="1" x14ac:dyDescent="0.2">
      <c r="A32" s="3"/>
      <c r="B32" s="1" t="s">
        <v>11</v>
      </c>
      <c r="C32" s="48"/>
      <c r="D32" s="37">
        <f>SUM(D57+D101+D163+D207+D246)</f>
        <v>0</v>
      </c>
      <c r="E32" s="37">
        <f t="shared" ref="E32:M32" si="20">SUM(E57+E101+E163+E207+E246)</f>
        <v>0</v>
      </c>
      <c r="F32" s="37">
        <f t="shared" si="20"/>
        <v>0</v>
      </c>
      <c r="G32" s="37">
        <f t="shared" si="20"/>
        <v>0</v>
      </c>
      <c r="H32" s="37">
        <f t="shared" si="20"/>
        <v>0</v>
      </c>
      <c r="I32" s="37">
        <f t="shared" si="20"/>
        <v>0</v>
      </c>
      <c r="J32" s="37">
        <f t="shared" si="20"/>
        <v>0</v>
      </c>
      <c r="K32" s="37">
        <f t="shared" si="20"/>
        <v>0</v>
      </c>
      <c r="L32" s="37">
        <f t="shared" si="20"/>
        <v>0</v>
      </c>
      <c r="M32" s="37">
        <f t="shared" si="20"/>
        <v>0</v>
      </c>
      <c r="N32" s="35"/>
      <c r="O32" s="30"/>
    </row>
    <row r="33" spans="1:15" ht="66" customHeight="1" x14ac:dyDescent="0.2">
      <c r="A33" s="24" t="s">
        <v>20</v>
      </c>
      <c r="B33" s="22" t="s">
        <v>122</v>
      </c>
      <c r="C33" s="49"/>
      <c r="D33" s="36">
        <f t="shared" ref="D33:M33" si="21">SUM(D34:D37)</f>
        <v>600814</v>
      </c>
      <c r="E33" s="36">
        <f t="shared" si="21"/>
        <v>95946.1</v>
      </c>
      <c r="F33" s="36">
        <f t="shared" si="21"/>
        <v>82452.2</v>
      </c>
      <c r="G33" s="36">
        <f t="shared" si="21"/>
        <v>82212.2</v>
      </c>
      <c r="H33" s="36">
        <f t="shared" si="21"/>
        <v>103664.5</v>
      </c>
      <c r="I33" s="36">
        <f t="shared" si="21"/>
        <v>102460.6</v>
      </c>
      <c r="J33" s="36">
        <f t="shared" si="21"/>
        <v>105999.6</v>
      </c>
      <c r="K33" s="36">
        <f t="shared" si="21"/>
        <v>105999.6</v>
      </c>
      <c r="L33" s="36">
        <f t="shared" si="21"/>
        <v>105999.6</v>
      </c>
      <c r="M33" s="36">
        <f t="shared" si="21"/>
        <v>105999.6</v>
      </c>
      <c r="N33" s="35"/>
      <c r="O33" s="30"/>
    </row>
    <row r="34" spans="1:15" ht="20.25" customHeight="1" x14ac:dyDescent="0.2">
      <c r="A34" s="3"/>
      <c r="B34" s="1" t="s">
        <v>8</v>
      </c>
      <c r="C34" s="48"/>
      <c r="D34" s="37">
        <f>SUM(D39+D49+D54)</f>
        <v>0</v>
      </c>
      <c r="E34" s="37">
        <f t="shared" ref="E34:M34" si="22">SUM(E39+E49+E54)</f>
        <v>0</v>
      </c>
      <c r="F34" s="37">
        <f t="shared" si="22"/>
        <v>0</v>
      </c>
      <c r="G34" s="37">
        <f t="shared" si="22"/>
        <v>0</v>
      </c>
      <c r="H34" s="37">
        <f t="shared" si="22"/>
        <v>0</v>
      </c>
      <c r="I34" s="37">
        <f t="shared" si="22"/>
        <v>0</v>
      </c>
      <c r="J34" s="37">
        <f t="shared" si="22"/>
        <v>0</v>
      </c>
      <c r="K34" s="37">
        <f t="shared" si="22"/>
        <v>0</v>
      </c>
      <c r="L34" s="37">
        <f t="shared" si="22"/>
        <v>0</v>
      </c>
      <c r="M34" s="37">
        <f t="shared" si="22"/>
        <v>0</v>
      </c>
      <c r="N34" s="35"/>
      <c r="O34" s="30"/>
    </row>
    <row r="35" spans="1:15" ht="20.25" customHeight="1" x14ac:dyDescent="0.2">
      <c r="A35" s="3"/>
      <c r="B35" s="1" t="s">
        <v>9</v>
      </c>
      <c r="C35" s="48"/>
      <c r="D35" s="38">
        <f t="shared" ref="D35:M37" si="23">SUM(D40+D50+D55)</f>
        <v>298415.2</v>
      </c>
      <c r="E35" s="38">
        <f t="shared" si="23"/>
        <v>68257.399999999994</v>
      </c>
      <c r="F35" s="38">
        <f t="shared" si="23"/>
        <v>43984.2</v>
      </c>
      <c r="G35" s="38">
        <f t="shared" si="23"/>
        <v>51462.6</v>
      </c>
      <c r="H35" s="38">
        <f t="shared" si="23"/>
        <v>65770</v>
      </c>
      <c r="I35" s="38">
        <f t="shared" si="23"/>
        <v>68941</v>
      </c>
      <c r="J35" s="38">
        <f t="shared" si="23"/>
        <v>72480</v>
      </c>
      <c r="K35" s="38">
        <f t="shared" si="23"/>
        <v>72480</v>
      </c>
      <c r="L35" s="38">
        <f t="shared" si="23"/>
        <v>72480</v>
      </c>
      <c r="M35" s="38">
        <f t="shared" si="23"/>
        <v>72480</v>
      </c>
      <c r="N35" s="35"/>
      <c r="O35" s="30"/>
    </row>
    <row r="36" spans="1:15" ht="20.25" customHeight="1" x14ac:dyDescent="0.2">
      <c r="A36" s="3"/>
      <c r="B36" s="1" t="s">
        <v>10</v>
      </c>
      <c r="C36" s="48"/>
      <c r="D36" s="38">
        <f t="shared" si="23"/>
        <v>302398.8</v>
      </c>
      <c r="E36" s="38">
        <f t="shared" si="23"/>
        <v>27688.7</v>
      </c>
      <c r="F36" s="38">
        <f t="shared" si="23"/>
        <v>38468</v>
      </c>
      <c r="G36" s="38">
        <f t="shared" si="23"/>
        <v>30749.599999999999</v>
      </c>
      <c r="H36" s="38">
        <f t="shared" si="23"/>
        <v>37894.5</v>
      </c>
      <c r="I36" s="38">
        <f t="shared" si="23"/>
        <v>33519.599999999999</v>
      </c>
      <c r="J36" s="38">
        <f t="shared" si="23"/>
        <v>33519.599999999999</v>
      </c>
      <c r="K36" s="38">
        <f t="shared" si="23"/>
        <v>33519.599999999999</v>
      </c>
      <c r="L36" s="38">
        <f t="shared" si="23"/>
        <v>33519.599999999999</v>
      </c>
      <c r="M36" s="38">
        <f t="shared" si="23"/>
        <v>33519.599999999999</v>
      </c>
      <c r="N36" s="35"/>
      <c r="O36" s="30"/>
    </row>
    <row r="37" spans="1:15" ht="20.25" customHeight="1" x14ac:dyDescent="0.2">
      <c r="A37" s="3"/>
      <c r="B37" s="1" t="s">
        <v>11</v>
      </c>
      <c r="C37" s="48"/>
      <c r="D37" s="37">
        <f t="shared" si="23"/>
        <v>0</v>
      </c>
      <c r="E37" s="37">
        <f t="shared" si="23"/>
        <v>0</v>
      </c>
      <c r="F37" s="37">
        <f t="shared" si="23"/>
        <v>0</v>
      </c>
      <c r="G37" s="37">
        <f t="shared" si="23"/>
        <v>0</v>
      </c>
      <c r="H37" s="37">
        <f t="shared" si="23"/>
        <v>0</v>
      </c>
      <c r="I37" s="37">
        <f t="shared" si="23"/>
        <v>0</v>
      </c>
      <c r="J37" s="37">
        <f t="shared" si="23"/>
        <v>0</v>
      </c>
      <c r="K37" s="37">
        <f t="shared" si="23"/>
        <v>0</v>
      </c>
      <c r="L37" s="37">
        <f t="shared" si="23"/>
        <v>0</v>
      </c>
      <c r="M37" s="37">
        <f t="shared" si="23"/>
        <v>0</v>
      </c>
      <c r="N37" s="35"/>
      <c r="O37" s="30"/>
    </row>
    <row r="38" spans="1:15" ht="33" customHeight="1" x14ac:dyDescent="0.2">
      <c r="A38" s="3" t="s">
        <v>21</v>
      </c>
      <c r="B38" s="2" t="s">
        <v>14</v>
      </c>
      <c r="C38" s="48"/>
      <c r="D38" s="37">
        <f t="shared" ref="D38:M41" si="24">SUM(D43)</f>
        <v>26430.799999999999</v>
      </c>
      <c r="E38" s="37">
        <f t="shared" si="24"/>
        <v>26430.799999999999</v>
      </c>
      <c r="F38" s="37">
        <f t="shared" si="24"/>
        <v>0</v>
      </c>
      <c r="G38" s="37">
        <f t="shared" si="24"/>
        <v>0</v>
      </c>
      <c r="H38" s="37">
        <f t="shared" si="24"/>
        <v>0</v>
      </c>
      <c r="I38" s="37">
        <f t="shared" si="24"/>
        <v>0</v>
      </c>
      <c r="J38" s="37">
        <f t="shared" si="24"/>
        <v>0</v>
      </c>
      <c r="K38" s="37">
        <f t="shared" si="24"/>
        <v>0</v>
      </c>
      <c r="L38" s="37">
        <f t="shared" si="24"/>
        <v>0</v>
      </c>
      <c r="M38" s="37">
        <f t="shared" si="24"/>
        <v>0</v>
      </c>
      <c r="N38" s="35"/>
      <c r="O38" s="30"/>
    </row>
    <row r="39" spans="1:15" ht="20.25" customHeight="1" x14ac:dyDescent="0.2">
      <c r="A39" s="3"/>
      <c r="B39" s="1" t="s">
        <v>8</v>
      </c>
      <c r="C39" s="48"/>
      <c r="D39" s="37">
        <f t="shared" si="24"/>
        <v>0</v>
      </c>
      <c r="E39" s="37">
        <f t="shared" si="24"/>
        <v>0</v>
      </c>
      <c r="F39" s="37">
        <f t="shared" si="24"/>
        <v>0</v>
      </c>
      <c r="G39" s="37">
        <f t="shared" si="24"/>
        <v>0</v>
      </c>
      <c r="H39" s="37">
        <f t="shared" si="24"/>
        <v>0</v>
      </c>
      <c r="I39" s="37">
        <f t="shared" si="24"/>
        <v>0</v>
      </c>
      <c r="J39" s="37">
        <v>0</v>
      </c>
      <c r="K39" s="37">
        <v>0</v>
      </c>
      <c r="L39" s="37">
        <v>0</v>
      </c>
      <c r="M39" s="37">
        <v>0</v>
      </c>
      <c r="N39" s="35"/>
      <c r="O39" s="30"/>
    </row>
    <row r="40" spans="1:15" ht="20.25" customHeight="1" x14ac:dyDescent="0.2">
      <c r="A40" s="3"/>
      <c r="B40" s="1" t="s">
        <v>9</v>
      </c>
      <c r="C40" s="48"/>
      <c r="D40" s="37">
        <f>SUM(D45)</f>
        <v>26430.799999999999</v>
      </c>
      <c r="E40" s="37">
        <f t="shared" ref="E40:I40" si="25">SUM(E45)</f>
        <v>26430.799999999999</v>
      </c>
      <c r="F40" s="37">
        <f t="shared" si="25"/>
        <v>0</v>
      </c>
      <c r="G40" s="37">
        <f t="shared" si="25"/>
        <v>0</v>
      </c>
      <c r="H40" s="37">
        <f t="shared" si="25"/>
        <v>0</v>
      </c>
      <c r="I40" s="37">
        <f t="shared" si="25"/>
        <v>0</v>
      </c>
      <c r="J40" s="37">
        <v>0</v>
      </c>
      <c r="K40" s="37">
        <v>0</v>
      </c>
      <c r="L40" s="37">
        <v>0</v>
      </c>
      <c r="M40" s="37">
        <v>0</v>
      </c>
      <c r="N40" s="35"/>
      <c r="O40" s="30"/>
    </row>
    <row r="41" spans="1:15" ht="20.25" customHeight="1" x14ac:dyDescent="0.2">
      <c r="A41" s="3"/>
      <c r="B41" s="1" t="s">
        <v>10</v>
      </c>
      <c r="C41" s="48"/>
      <c r="D41" s="37">
        <f t="shared" si="24"/>
        <v>0</v>
      </c>
      <c r="E41" s="37">
        <f t="shared" si="24"/>
        <v>0</v>
      </c>
      <c r="F41" s="37">
        <f t="shared" si="24"/>
        <v>0</v>
      </c>
      <c r="G41" s="37">
        <f t="shared" si="24"/>
        <v>0</v>
      </c>
      <c r="H41" s="37">
        <f t="shared" si="24"/>
        <v>0</v>
      </c>
      <c r="I41" s="37">
        <f t="shared" si="24"/>
        <v>0</v>
      </c>
      <c r="J41" s="37">
        <v>0</v>
      </c>
      <c r="K41" s="37">
        <v>0</v>
      </c>
      <c r="L41" s="37">
        <v>0</v>
      </c>
      <c r="M41" s="37">
        <v>0</v>
      </c>
      <c r="N41" s="35"/>
      <c r="O41" s="30"/>
    </row>
    <row r="42" spans="1:15" ht="20.25" customHeight="1" x14ac:dyDescent="0.2">
      <c r="A42" s="3"/>
      <c r="B42" s="1" t="s">
        <v>11</v>
      </c>
      <c r="C42" s="48"/>
      <c r="D42" s="37">
        <f>SUM(D47)</f>
        <v>0</v>
      </c>
      <c r="E42" s="37">
        <f t="shared" ref="E42:I42" si="26">SUM(E47)</f>
        <v>0</v>
      </c>
      <c r="F42" s="37">
        <f t="shared" si="26"/>
        <v>0</v>
      </c>
      <c r="G42" s="37">
        <f t="shared" si="26"/>
        <v>0</v>
      </c>
      <c r="H42" s="37">
        <f t="shared" si="26"/>
        <v>0</v>
      </c>
      <c r="I42" s="37">
        <f t="shared" si="26"/>
        <v>0</v>
      </c>
      <c r="J42" s="37">
        <v>0</v>
      </c>
      <c r="K42" s="37">
        <v>0</v>
      </c>
      <c r="L42" s="37">
        <v>0</v>
      </c>
      <c r="M42" s="37">
        <v>0</v>
      </c>
      <c r="N42" s="35"/>
      <c r="O42" s="30"/>
    </row>
    <row r="43" spans="1:15" ht="66" customHeight="1" x14ac:dyDescent="0.2">
      <c r="A43" s="3" t="s">
        <v>97</v>
      </c>
      <c r="B43" s="27" t="s">
        <v>98</v>
      </c>
      <c r="C43" s="48"/>
      <c r="D43" s="37">
        <f>SUM(D44:D47)</f>
        <v>26430.799999999999</v>
      </c>
      <c r="E43" s="37">
        <f t="shared" ref="E43:M43" si="27">SUM(E44:E47)</f>
        <v>26430.799999999999</v>
      </c>
      <c r="F43" s="37">
        <f t="shared" si="27"/>
        <v>0</v>
      </c>
      <c r="G43" s="37">
        <f t="shared" si="27"/>
        <v>0</v>
      </c>
      <c r="H43" s="37">
        <f t="shared" si="27"/>
        <v>0</v>
      </c>
      <c r="I43" s="37">
        <f t="shared" si="27"/>
        <v>0</v>
      </c>
      <c r="J43" s="37">
        <f t="shared" si="27"/>
        <v>0</v>
      </c>
      <c r="K43" s="37">
        <f t="shared" si="27"/>
        <v>0</v>
      </c>
      <c r="L43" s="37">
        <f t="shared" si="27"/>
        <v>0</v>
      </c>
      <c r="M43" s="37">
        <f t="shared" si="27"/>
        <v>0</v>
      </c>
      <c r="N43" s="35"/>
      <c r="O43" s="30"/>
    </row>
    <row r="44" spans="1:15" ht="20.25" customHeight="1" x14ac:dyDescent="0.2">
      <c r="A44" s="3"/>
      <c r="B44" s="1" t="s">
        <v>8</v>
      </c>
      <c r="C44" s="48"/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5"/>
      <c r="O44" s="30"/>
    </row>
    <row r="45" spans="1:15" ht="20.25" customHeight="1" x14ac:dyDescent="0.2">
      <c r="A45" s="3"/>
      <c r="B45" s="1" t="s">
        <v>9</v>
      </c>
      <c r="C45" s="48"/>
      <c r="D45" s="37">
        <v>26430.799999999999</v>
      </c>
      <c r="E45" s="37">
        <v>26430.799999999999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5"/>
      <c r="O45" s="30"/>
    </row>
    <row r="46" spans="1:15" ht="20.25" customHeight="1" x14ac:dyDescent="0.2">
      <c r="A46" s="3"/>
      <c r="B46" s="1" t="s">
        <v>10</v>
      </c>
      <c r="C46" s="48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5"/>
      <c r="O46" s="30"/>
    </row>
    <row r="47" spans="1:15" ht="20.25" customHeight="1" x14ac:dyDescent="0.2">
      <c r="A47" s="3"/>
      <c r="B47" s="1" t="s">
        <v>11</v>
      </c>
      <c r="C47" s="48"/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5"/>
      <c r="O47" s="30"/>
    </row>
    <row r="48" spans="1:15" ht="63.75" customHeight="1" x14ac:dyDescent="0.2">
      <c r="A48" s="3" t="s">
        <v>33</v>
      </c>
      <c r="B48" s="2" t="s">
        <v>15</v>
      </c>
      <c r="C48" s="48"/>
      <c r="D48" s="37">
        <f t="shared" ref="D48:M48" si="28">SUM(D49+D50+D51+D52)</f>
        <v>0</v>
      </c>
      <c r="E48" s="37">
        <f t="shared" si="28"/>
        <v>0</v>
      </c>
      <c r="F48" s="37">
        <f t="shared" si="28"/>
        <v>0</v>
      </c>
      <c r="G48" s="37">
        <f t="shared" si="28"/>
        <v>0</v>
      </c>
      <c r="H48" s="37">
        <f t="shared" si="28"/>
        <v>0</v>
      </c>
      <c r="I48" s="37">
        <f t="shared" si="28"/>
        <v>0</v>
      </c>
      <c r="J48" s="37">
        <f t="shared" si="28"/>
        <v>0</v>
      </c>
      <c r="K48" s="37">
        <f t="shared" si="28"/>
        <v>0</v>
      </c>
      <c r="L48" s="37">
        <f t="shared" si="28"/>
        <v>0</v>
      </c>
      <c r="M48" s="37">
        <f t="shared" si="28"/>
        <v>0</v>
      </c>
      <c r="N48" s="35"/>
      <c r="O48" s="30"/>
    </row>
    <row r="49" spans="1:15" ht="18.75" customHeight="1" x14ac:dyDescent="0.2">
      <c r="A49" s="3"/>
      <c r="B49" s="1" t="s">
        <v>8</v>
      </c>
      <c r="C49" s="48"/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5"/>
      <c r="O49" s="30"/>
    </row>
    <row r="50" spans="1:15" ht="20.25" customHeight="1" x14ac:dyDescent="0.2">
      <c r="A50" s="3"/>
      <c r="B50" s="1" t="s">
        <v>9</v>
      </c>
      <c r="C50" s="48"/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5"/>
      <c r="O50" s="30"/>
    </row>
    <row r="51" spans="1:15" ht="20.25" customHeight="1" x14ac:dyDescent="0.2">
      <c r="A51" s="3"/>
      <c r="B51" s="1" t="s">
        <v>10</v>
      </c>
      <c r="C51" s="48"/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5"/>
      <c r="O51" s="30"/>
    </row>
    <row r="52" spans="1:15" ht="20.25" customHeight="1" x14ac:dyDescent="0.2">
      <c r="A52" s="3"/>
      <c r="B52" s="1" t="s">
        <v>11</v>
      </c>
      <c r="C52" s="48"/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5"/>
      <c r="O52" s="30"/>
    </row>
    <row r="53" spans="1:15" ht="35.25" customHeight="1" x14ac:dyDescent="0.2">
      <c r="A53" s="3" t="s">
        <v>22</v>
      </c>
      <c r="B53" s="2" t="s">
        <v>123</v>
      </c>
      <c r="C53" s="48"/>
      <c r="D53" s="38">
        <f t="shared" ref="D53:M53" si="29">SUM(D54:D57)</f>
        <v>574383.19999999995</v>
      </c>
      <c r="E53" s="38">
        <f t="shared" si="29"/>
        <v>69515.3</v>
      </c>
      <c r="F53" s="38">
        <f t="shared" si="29"/>
        <v>82452.2</v>
      </c>
      <c r="G53" s="38">
        <f t="shared" si="29"/>
        <v>82212.2</v>
      </c>
      <c r="H53" s="38">
        <f t="shared" si="29"/>
        <v>103664.5</v>
      </c>
      <c r="I53" s="38">
        <f t="shared" si="29"/>
        <v>102460.6</v>
      </c>
      <c r="J53" s="38">
        <f t="shared" si="29"/>
        <v>105999.6</v>
      </c>
      <c r="K53" s="38">
        <f t="shared" si="29"/>
        <v>105999.6</v>
      </c>
      <c r="L53" s="38">
        <f t="shared" si="29"/>
        <v>105999.6</v>
      </c>
      <c r="M53" s="38">
        <f t="shared" si="29"/>
        <v>105999.6</v>
      </c>
      <c r="N53" s="35"/>
      <c r="O53" s="30"/>
    </row>
    <row r="54" spans="1:15" ht="20.25" customHeight="1" x14ac:dyDescent="0.2">
      <c r="A54" s="3"/>
      <c r="B54" s="1" t="s">
        <v>8</v>
      </c>
      <c r="C54" s="48"/>
      <c r="D54" s="37">
        <f>SUM(D61+D66+D72+D78)</f>
        <v>0</v>
      </c>
      <c r="E54" s="37">
        <f t="shared" ref="E54:M54" si="30">SUM(E61+E66+E72+E78)</f>
        <v>0</v>
      </c>
      <c r="F54" s="37">
        <f t="shared" si="30"/>
        <v>0</v>
      </c>
      <c r="G54" s="37">
        <f t="shared" si="30"/>
        <v>0</v>
      </c>
      <c r="H54" s="37">
        <f t="shared" si="30"/>
        <v>0</v>
      </c>
      <c r="I54" s="37">
        <f t="shared" si="30"/>
        <v>0</v>
      </c>
      <c r="J54" s="37">
        <f t="shared" si="30"/>
        <v>0</v>
      </c>
      <c r="K54" s="37">
        <f t="shared" si="30"/>
        <v>0</v>
      </c>
      <c r="L54" s="37">
        <f t="shared" si="30"/>
        <v>0</v>
      </c>
      <c r="M54" s="37">
        <f t="shared" si="30"/>
        <v>0</v>
      </c>
      <c r="N54" s="35"/>
      <c r="O54" s="30"/>
    </row>
    <row r="55" spans="1:15" ht="20.25" customHeight="1" x14ac:dyDescent="0.2">
      <c r="A55" s="3"/>
      <c r="B55" s="1" t="s">
        <v>9</v>
      </c>
      <c r="C55" s="48"/>
      <c r="D55" s="37">
        <f t="shared" ref="D55:M57" si="31">SUM(D62+D67+D73+D79)</f>
        <v>271984.40000000002</v>
      </c>
      <c r="E55" s="37">
        <f t="shared" si="31"/>
        <v>41826.6</v>
      </c>
      <c r="F55" s="37">
        <f t="shared" si="31"/>
        <v>43984.2</v>
      </c>
      <c r="G55" s="37">
        <f t="shared" si="31"/>
        <v>51462.6</v>
      </c>
      <c r="H55" s="37">
        <f t="shared" si="31"/>
        <v>65770</v>
      </c>
      <c r="I55" s="37">
        <f t="shared" si="31"/>
        <v>68941</v>
      </c>
      <c r="J55" s="37">
        <f t="shared" si="31"/>
        <v>72480</v>
      </c>
      <c r="K55" s="37">
        <f t="shared" si="31"/>
        <v>72480</v>
      </c>
      <c r="L55" s="37">
        <f t="shared" si="31"/>
        <v>72480</v>
      </c>
      <c r="M55" s="37">
        <f t="shared" si="31"/>
        <v>72480</v>
      </c>
      <c r="N55" s="35"/>
      <c r="O55" s="30"/>
    </row>
    <row r="56" spans="1:15" ht="20.25" customHeight="1" x14ac:dyDescent="0.2">
      <c r="A56" s="3"/>
      <c r="B56" s="1" t="s">
        <v>10</v>
      </c>
      <c r="C56" s="48"/>
      <c r="D56" s="37">
        <f t="shared" si="31"/>
        <v>302398.8</v>
      </c>
      <c r="E56" s="37">
        <f t="shared" si="31"/>
        <v>27688.7</v>
      </c>
      <c r="F56" s="37">
        <f t="shared" si="31"/>
        <v>38468</v>
      </c>
      <c r="G56" s="37">
        <f t="shared" si="31"/>
        <v>30749.599999999999</v>
      </c>
      <c r="H56" s="37">
        <f t="shared" si="31"/>
        <v>37894.5</v>
      </c>
      <c r="I56" s="37">
        <f t="shared" si="31"/>
        <v>33519.599999999999</v>
      </c>
      <c r="J56" s="37">
        <f t="shared" si="31"/>
        <v>33519.599999999999</v>
      </c>
      <c r="K56" s="37">
        <f t="shared" si="31"/>
        <v>33519.599999999999</v>
      </c>
      <c r="L56" s="37">
        <f t="shared" si="31"/>
        <v>33519.599999999999</v>
      </c>
      <c r="M56" s="37">
        <f t="shared" si="31"/>
        <v>33519.599999999999</v>
      </c>
      <c r="N56" s="35"/>
      <c r="O56" s="30"/>
    </row>
    <row r="57" spans="1:15" ht="20.25" customHeight="1" x14ac:dyDescent="0.2">
      <c r="A57" s="3"/>
      <c r="B57" s="1" t="s">
        <v>11</v>
      </c>
      <c r="C57" s="48"/>
      <c r="D57" s="37">
        <f t="shared" si="31"/>
        <v>0</v>
      </c>
      <c r="E57" s="37">
        <f t="shared" si="31"/>
        <v>0</v>
      </c>
      <c r="F57" s="37">
        <f t="shared" si="31"/>
        <v>0</v>
      </c>
      <c r="G57" s="37">
        <f t="shared" si="31"/>
        <v>0</v>
      </c>
      <c r="H57" s="37">
        <f t="shared" si="31"/>
        <v>0</v>
      </c>
      <c r="I57" s="37">
        <f t="shared" si="31"/>
        <v>0</v>
      </c>
      <c r="J57" s="37">
        <f t="shared" si="31"/>
        <v>0</v>
      </c>
      <c r="K57" s="37">
        <f t="shared" si="31"/>
        <v>0</v>
      </c>
      <c r="L57" s="37">
        <f t="shared" si="31"/>
        <v>0</v>
      </c>
      <c r="M57" s="37">
        <f t="shared" si="31"/>
        <v>0</v>
      </c>
      <c r="N57" s="35"/>
      <c r="O57" s="30"/>
    </row>
    <row r="58" spans="1:15" ht="22.5" customHeight="1" x14ac:dyDescent="0.2">
      <c r="A58" s="3"/>
      <c r="B58" s="8"/>
      <c r="C58" s="77" t="s">
        <v>82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9"/>
      <c r="O58" s="30"/>
    </row>
    <row r="59" spans="1:15" ht="35.25" customHeight="1" x14ac:dyDescent="0.2">
      <c r="A59" s="3"/>
      <c r="B59" s="8"/>
      <c r="C59" s="77" t="s">
        <v>51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9"/>
      <c r="O59" s="30"/>
    </row>
    <row r="60" spans="1:15" ht="144.75" customHeight="1" x14ac:dyDescent="0.25">
      <c r="A60" s="3" t="s">
        <v>34</v>
      </c>
      <c r="B60" s="26" t="s">
        <v>99</v>
      </c>
      <c r="C60" s="50" t="s">
        <v>112</v>
      </c>
      <c r="D60" s="64">
        <f t="shared" ref="D60:M60" si="32">SUM(D61+D62+D63+D64)</f>
        <v>271984.40000000002</v>
      </c>
      <c r="E60" s="64">
        <f t="shared" si="32"/>
        <v>41826.6</v>
      </c>
      <c r="F60" s="64">
        <f t="shared" si="32"/>
        <v>43984.2</v>
      </c>
      <c r="G60" s="64">
        <f t="shared" si="32"/>
        <v>51462.6</v>
      </c>
      <c r="H60" s="64">
        <f>SUM(H61+H62+H63+H64)</f>
        <v>65770</v>
      </c>
      <c r="I60" s="64">
        <f t="shared" si="32"/>
        <v>68941</v>
      </c>
      <c r="J60" s="64">
        <f t="shared" si="32"/>
        <v>72480</v>
      </c>
      <c r="K60" s="64">
        <f t="shared" si="32"/>
        <v>72480</v>
      </c>
      <c r="L60" s="64">
        <f t="shared" si="32"/>
        <v>72480</v>
      </c>
      <c r="M60" s="64">
        <f t="shared" si="32"/>
        <v>72480</v>
      </c>
      <c r="N60" s="35" t="s">
        <v>72</v>
      </c>
      <c r="O60" s="30"/>
    </row>
    <row r="61" spans="1:15" ht="20.25" customHeight="1" x14ac:dyDescent="0.2">
      <c r="A61" s="3"/>
      <c r="B61" s="7" t="s">
        <v>8</v>
      </c>
      <c r="C61" s="48"/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35"/>
      <c r="O61" s="30"/>
    </row>
    <row r="62" spans="1:15" ht="20.25" customHeight="1" x14ac:dyDescent="0.2">
      <c r="A62" s="3"/>
      <c r="B62" s="7" t="s">
        <v>9</v>
      </c>
      <c r="C62" s="48"/>
      <c r="D62" s="64">
        <f>SUM(E62:I62)</f>
        <v>271984.40000000002</v>
      </c>
      <c r="E62" s="64">
        <v>41826.6</v>
      </c>
      <c r="F62" s="64">
        <v>43984.2</v>
      </c>
      <c r="G62" s="64">
        <f>60567-9104.4</f>
        <v>51462.6</v>
      </c>
      <c r="H62" s="64">
        <v>65770</v>
      </c>
      <c r="I62" s="64">
        <v>68941</v>
      </c>
      <c r="J62" s="64">
        <v>72480</v>
      </c>
      <c r="K62" s="64">
        <v>72480</v>
      </c>
      <c r="L62" s="64">
        <v>72480</v>
      </c>
      <c r="M62" s="64">
        <v>72480</v>
      </c>
      <c r="N62" s="35"/>
      <c r="O62" s="30"/>
    </row>
    <row r="63" spans="1:15" ht="20.25" customHeight="1" x14ac:dyDescent="0.2">
      <c r="A63" s="3"/>
      <c r="B63" s="7" t="s">
        <v>10</v>
      </c>
      <c r="C63" s="48"/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35"/>
      <c r="O63" s="30"/>
    </row>
    <row r="64" spans="1:15" ht="21" customHeight="1" x14ac:dyDescent="0.2">
      <c r="A64" s="3"/>
      <c r="B64" s="7" t="s">
        <v>45</v>
      </c>
      <c r="C64" s="48"/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35"/>
      <c r="O64" s="30"/>
    </row>
    <row r="65" spans="1:18" ht="135.75" customHeight="1" x14ac:dyDescent="0.2">
      <c r="A65" s="3" t="s">
        <v>44</v>
      </c>
      <c r="B65" s="9" t="s">
        <v>84</v>
      </c>
      <c r="C65" s="50" t="s">
        <v>112</v>
      </c>
      <c r="D65" s="64">
        <f>SUM(D66:D69)</f>
        <v>277261.8</v>
      </c>
      <c r="E65" s="64">
        <f>SUM(E66+E67+E68+E69)</f>
        <v>18859.900000000001</v>
      </c>
      <c r="F65" s="64">
        <f>SUM(F66+F67+F68+F69)</f>
        <v>27024.400000000001</v>
      </c>
      <c r="G65" s="64">
        <f>SUM(G66+G67+G68+G69)</f>
        <v>30259.9</v>
      </c>
      <c r="H65" s="64">
        <f>SUM(H66+H67+H68+H69)</f>
        <v>33519.599999999999</v>
      </c>
      <c r="I65" s="64">
        <f>SUM(I66+I67+I68+I69)</f>
        <v>33519.599999999999</v>
      </c>
      <c r="J65" s="64">
        <f t="shared" ref="J65:M65" si="33">SUM(J66+J67+J68+J69)</f>
        <v>33519.599999999999</v>
      </c>
      <c r="K65" s="64">
        <f t="shared" si="33"/>
        <v>33519.599999999999</v>
      </c>
      <c r="L65" s="64">
        <f t="shared" si="33"/>
        <v>33519.599999999999</v>
      </c>
      <c r="M65" s="64">
        <f t="shared" si="33"/>
        <v>33519.599999999999</v>
      </c>
      <c r="N65" s="35" t="s">
        <v>73</v>
      </c>
      <c r="O65" s="30"/>
    </row>
    <row r="66" spans="1:18" ht="18" customHeight="1" x14ac:dyDescent="0.2">
      <c r="A66" s="3"/>
      <c r="B66" s="7" t="s">
        <v>8</v>
      </c>
      <c r="C66" s="48"/>
      <c r="D66" s="71">
        <f>SUM(E66:M66)</f>
        <v>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35"/>
      <c r="O66" s="30"/>
    </row>
    <row r="67" spans="1:18" ht="18" customHeight="1" x14ac:dyDescent="0.2">
      <c r="A67" s="3"/>
      <c r="B67" s="7" t="s">
        <v>9</v>
      </c>
      <c r="C67" s="48"/>
      <c r="D67" s="71">
        <f t="shared" ref="D67:D69" si="34">SUM(E67:M67)</f>
        <v>0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35"/>
      <c r="O67" s="30"/>
    </row>
    <row r="68" spans="1:18" ht="18" customHeight="1" x14ac:dyDescent="0.2">
      <c r="A68" s="3"/>
      <c r="B68" s="7" t="s">
        <v>10</v>
      </c>
      <c r="C68" s="48"/>
      <c r="D68" s="71">
        <f t="shared" si="34"/>
        <v>277261.8</v>
      </c>
      <c r="E68" s="71">
        <v>18859.900000000001</v>
      </c>
      <c r="F68" s="71">
        <v>27024.400000000001</v>
      </c>
      <c r="G68" s="71">
        <v>30259.9</v>
      </c>
      <c r="H68" s="71">
        <v>33519.599999999999</v>
      </c>
      <c r="I68" s="71">
        <v>33519.599999999999</v>
      </c>
      <c r="J68" s="71">
        <v>33519.599999999999</v>
      </c>
      <c r="K68" s="71">
        <v>33519.599999999999</v>
      </c>
      <c r="L68" s="71">
        <v>33519.599999999999</v>
      </c>
      <c r="M68" s="71">
        <v>33519.599999999999</v>
      </c>
      <c r="N68" s="35"/>
      <c r="O68" s="30"/>
    </row>
    <row r="69" spans="1:18" ht="18" customHeight="1" x14ac:dyDescent="0.2">
      <c r="A69" s="3"/>
      <c r="B69" s="7" t="s">
        <v>45</v>
      </c>
      <c r="C69" s="48"/>
      <c r="D69" s="71">
        <f t="shared" si="34"/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35"/>
      <c r="O69" s="30"/>
    </row>
    <row r="70" spans="1:18" ht="18" customHeight="1" x14ac:dyDescent="0.25">
      <c r="A70" s="3"/>
      <c r="B70" s="32"/>
      <c r="C70" s="80" t="s">
        <v>100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2"/>
      <c r="O70" s="30"/>
    </row>
    <row r="71" spans="1:18" ht="156" customHeight="1" x14ac:dyDescent="0.2">
      <c r="A71" s="3" t="s">
        <v>101</v>
      </c>
      <c r="B71" s="34" t="s">
        <v>124</v>
      </c>
      <c r="C71" s="50" t="s">
        <v>112</v>
      </c>
      <c r="D71" s="64">
        <f>SUM(D72:D75)</f>
        <v>24069.8</v>
      </c>
      <c r="E71" s="64">
        <f t="shared" ref="E71:M71" si="35">SUM(E72:E75)</f>
        <v>8828.7999999999993</v>
      </c>
      <c r="F71" s="64">
        <f t="shared" si="35"/>
        <v>11443.6</v>
      </c>
      <c r="G71" s="64">
        <f t="shared" si="35"/>
        <v>489.7</v>
      </c>
      <c r="H71" s="54">
        <f t="shared" si="35"/>
        <v>3307.7</v>
      </c>
      <c r="I71" s="54">
        <f t="shared" si="35"/>
        <v>0</v>
      </c>
      <c r="J71" s="54">
        <f t="shared" si="35"/>
        <v>0</v>
      </c>
      <c r="K71" s="54">
        <f t="shared" si="35"/>
        <v>0</v>
      </c>
      <c r="L71" s="54">
        <f t="shared" si="35"/>
        <v>0</v>
      </c>
      <c r="M71" s="54">
        <f t="shared" si="35"/>
        <v>0</v>
      </c>
      <c r="N71" s="35"/>
      <c r="O71" s="30"/>
      <c r="Q71" s="45"/>
      <c r="R71" s="45"/>
    </row>
    <row r="72" spans="1:18" ht="18" customHeight="1" x14ac:dyDescent="0.2">
      <c r="A72" s="3"/>
      <c r="B72" s="32" t="s">
        <v>8</v>
      </c>
      <c r="C72" s="48"/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35"/>
      <c r="O72" s="30"/>
    </row>
    <row r="73" spans="1:18" ht="18" customHeight="1" x14ac:dyDescent="0.2">
      <c r="A73" s="3"/>
      <c r="B73" s="32" t="s">
        <v>9</v>
      </c>
      <c r="C73" s="48"/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35"/>
      <c r="O73" s="30"/>
    </row>
    <row r="74" spans="1:18" ht="18" customHeight="1" x14ac:dyDescent="0.2">
      <c r="A74" s="3"/>
      <c r="B74" s="32" t="s">
        <v>10</v>
      </c>
      <c r="C74" s="48"/>
      <c r="D74" s="64">
        <f>E74+F74+G74+H74+I74</f>
        <v>24069.8</v>
      </c>
      <c r="E74" s="64">
        <v>8828.7999999999993</v>
      </c>
      <c r="F74" s="64">
        <v>11443.6</v>
      </c>
      <c r="G74" s="64">
        <v>489.7</v>
      </c>
      <c r="H74" s="54">
        <v>3307.7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35"/>
      <c r="O74" s="30"/>
    </row>
    <row r="75" spans="1:18" ht="18" customHeight="1" x14ac:dyDescent="0.2">
      <c r="A75" s="3"/>
      <c r="B75" s="32" t="s">
        <v>45</v>
      </c>
      <c r="C75" s="48"/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35"/>
      <c r="O75" s="30"/>
    </row>
    <row r="76" spans="1:18" ht="18" customHeight="1" x14ac:dyDescent="0.25">
      <c r="A76" s="3"/>
      <c r="B76" s="68"/>
      <c r="C76" s="80" t="s">
        <v>144</v>
      </c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2"/>
      <c r="O76" s="30"/>
    </row>
    <row r="77" spans="1:18" ht="120" customHeight="1" x14ac:dyDescent="0.2">
      <c r="A77" s="3" t="s">
        <v>143</v>
      </c>
      <c r="B77" s="72" t="s">
        <v>145</v>
      </c>
      <c r="C77" s="50" t="s">
        <v>112</v>
      </c>
      <c r="D77" s="54">
        <f>SUM(D78:D81)</f>
        <v>1067.2</v>
      </c>
      <c r="E77" s="54">
        <f t="shared" ref="E77:M77" si="36">SUM(E78:E81)</f>
        <v>0</v>
      </c>
      <c r="F77" s="54">
        <f t="shared" si="36"/>
        <v>0</v>
      </c>
      <c r="G77" s="54">
        <f t="shared" si="36"/>
        <v>0</v>
      </c>
      <c r="H77" s="54">
        <f t="shared" si="36"/>
        <v>1067.2</v>
      </c>
      <c r="I77" s="54">
        <f t="shared" si="36"/>
        <v>0</v>
      </c>
      <c r="J77" s="54">
        <f t="shared" si="36"/>
        <v>0</v>
      </c>
      <c r="K77" s="54">
        <f t="shared" si="36"/>
        <v>0</v>
      </c>
      <c r="L77" s="54">
        <f t="shared" si="36"/>
        <v>0</v>
      </c>
      <c r="M77" s="54">
        <f t="shared" si="36"/>
        <v>0</v>
      </c>
      <c r="N77" s="35"/>
      <c r="O77" s="30"/>
    </row>
    <row r="78" spans="1:18" ht="18" customHeight="1" x14ac:dyDescent="0.2">
      <c r="A78" s="3"/>
      <c r="B78" s="68" t="s">
        <v>8</v>
      </c>
      <c r="C78" s="48"/>
      <c r="D78" s="54">
        <f>SUM(E78:M78)</f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35"/>
      <c r="O78" s="30"/>
    </row>
    <row r="79" spans="1:18" ht="18" customHeight="1" x14ac:dyDescent="0.2">
      <c r="A79" s="3"/>
      <c r="B79" s="68" t="s">
        <v>9</v>
      </c>
      <c r="C79" s="48"/>
      <c r="D79" s="54">
        <f t="shared" ref="D79:D81" si="37">SUM(E79:M79)</f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35"/>
      <c r="O79" s="30"/>
    </row>
    <row r="80" spans="1:18" ht="18" customHeight="1" x14ac:dyDescent="0.2">
      <c r="A80" s="3"/>
      <c r="B80" s="68" t="s">
        <v>10</v>
      </c>
      <c r="C80" s="48"/>
      <c r="D80" s="54">
        <f t="shared" si="37"/>
        <v>1067.2</v>
      </c>
      <c r="E80" s="54">
        <v>0</v>
      </c>
      <c r="F80" s="54">
        <v>0</v>
      </c>
      <c r="G80" s="54">
        <v>0</v>
      </c>
      <c r="H80" s="54">
        <v>1067.2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35"/>
      <c r="O80" s="30"/>
    </row>
    <row r="81" spans="1:15" ht="18" customHeight="1" x14ac:dyDescent="0.2">
      <c r="A81" s="3"/>
      <c r="B81" s="68" t="s">
        <v>45</v>
      </c>
      <c r="C81" s="48"/>
      <c r="D81" s="54">
        <f t="shared" si="37"/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35"/>
      <c r="O81" s="30"/>
    </row>
    <row r="82" spans="1:15" ht="79.5" customHeight="1" x14ac:dyDescent="0.2">
      <c r="A82" s="3" t="s">
        <v>23</v>
      </c>
      <c r="B82" s="10" t="s">
        <v>125</v>
      </c>
      <c r="C82" s="48"/>
      <c r="D82" s="66">
        <f t="shared" ref="D82:M82" si="38">SUM(D83:D86)</f>
        <v>843802.2</v>
      </c>
      <c r="E82" s="66">
        <f>SUM(E83:E86)</f>
        <v>81995.899999999994</v>
      </c>
      <c r="F82" s="66">
        <f t="shared" si="38"/>
        <v>91153.9</v>
      </c>
      <c r="G82" s="66">
        <f>SUM(G83:G86)</f>
        <v>87552.5</v>
      </c>
      <c r="H82" s="66">
        <f t="shared" si="38"/>
        <v>96545.9</v>
      </c>
      <c r="I82" s="66">
        <f t="shared" si="38"/>
        <v>95010</v>
      </c>
      <c r="J82" s="66">
        <f t="shared" si="38"/>
        <v>98486</v>
      </c>
      <c r="K82" s="66">
        <f t="shared" si="38"/>
        <v>98486</v>
      </c>
      <c r="L82" s="66">
        <f t="shared" si="38"/>
        <v>98486</v>
      </c>
      <c r="M82" s="66">
        <f t="shared" si="38"/>
        <v>98486</v>
      </c>
      <c r="N82" s="35"/>
      <c r="O82" s="30"/>
    </row>
    <row r="83" spans="1:15" ht="20.25" customHeight="1" x14ac:dyDescent="0.2">
      <c r="A83" s="3"/>
      <c r="B83" s="1" t="s">
        <v>8</v>
      </c>
      <c r="C83" s="48"/>
      <c r="D83" s="40">
        <f t="shared" ref="D83:M86" si="39">SUM(D88+D93+D98)</f>
        <v>0</v>
      </c>
      <c r="E83" s="40">
        <f t="shared" si="39"/>
        <v>0</v>
      </c>
      <c r="F83" s="40">
        <f t="shared" si="39"/>
        <v>0</v>
      </c>
      <c r="G83" s="40">
        <f t="shared" si="39"/>
        <v>0</v>
      </c>
      <c r="H83" s="40">
        <f t="shared" si="39"/>
        <v>0</v>
      </c>
      <c r="I83" s="40">
        <f t="shared" si="39"/>
        <v>0</v>
      </c>
      <c r="J83" s="40">
        <f t="shared" si="39"/>
        <v>0</v>
      </c>
      <c r="K83" s="40">
        <f t="shared" si="39"/>
        <v>0</v>
      </c>
      <c r="L83" s="40">
        <f t="shared" si="39"/>
        <v>0</v>
      </c>
      <c r="M83" s="40">
        <f t="shared" si="39"/>
        <v>0</v>
      </c>
      <c r="N83" s="35"/>
      <c r="O83" s="30"/>
    </row>
    <row r="84" spans="1:15" ht="20.25" customHeight="1" x14ac:dyDescent="0.2">
      <c r="A84" s="3"/>
      <c r="B84" s="1" t="s">
        <v>9</v>
      </c>
      <c r="C84" s="48"/>
      <c r="D84" s="65">
        <f>SUM(D89+D94+D99)</f>
        <v>591195.1</v>
      </c>
      <c r="E84" s="65">
        <f>SUM(E89+E94+E99)</f>
        <v>56865.1</v>
      </c>
      <c r="F84" s="65">
        <f t="shared" si="39"/>
        <v>58545.9</v>
      </c>
      <c r="G84" s="65">
        <f t="shared" si="39"/>
        <v>60158.1</v>
      </c>
      <c r="H84" s="65">
        <f t="shared" si="39"/>
        <v>64547</v>
      </c>
      <c r="I84" s="65">
        <f t="shared" si="39"/>
        <v>67435</v>
      </c>
      <c r="J84" s="65">
        <f t="shared" si="39"/>
        <v>70911</v>
      </c>
      <c r="K84" s="65">
        <f t="shared" si="39"/>
        <v>70911</v>
      </c>
      <c r="L84" s="65">
        <f t="shared" si="39"/>
        <v>70911</v>
      </c>
      <c r="M84" s="65">
        <f t="shared" si="39"/>
        <v>70911</v>
      </c>
      <c r="N84" s="35"/>
      <c r="O84" s="30"/>
    </row>
    <row r="85" spans="1:15" ht="20.25" customHeight="1" x14ac:dyDescent="0.2">
      <c r="A85" s="3"/>
      <c r="B85" s="1" t="s">
        <v>10</v>
      </c>
      <c r="C85" s="48"/>
      <c r="D85" s="65">
        <f>SUM(D90+D95+D100)</f>
        <v>252607.1</v>
      </c>
      <c r="E85" s="65">
        <f>SUM(E90+E95+E100)</f>
        <v>25130.799999999999</v>
      </c>
      <c r="F85" s="65">
        <f t="shared" si="39"/>
        <v>32608</v>
      </c>
      <c r="G85" s="65">
        <f t="shared" si="39"/>
        <v>27394.400000000001</v>
      </c>
      <c r="H85" s="65">
        <f t="shared" si="39"/>
        <v>31998.9</v>
      </c>
      <c r="I85" s="65">
        <f t="shared" si="39"/>
        <v>27575</v>
      </c>
      <c r="J85" s="65">
        <f t="shared" si="39"/>
        <v>27575</v>
      </c>
      <c r="K85" s="65">
        <f t="shared" si="39"/>
        <v>27575</v>
      </c>
      <c r="L85" s="65">
        <f t="shared" si="39"/>
        <v>27575</v>
      </c>
      <c r="M85" s="65">
        <f t="shared" si="39"/>
        <v>27575</v>
      </c>
      <c r="N85" s="35"/>
      <c r="O85" s="30"/>
    </row>
    <row r="86" spans="1:15" ht="20.25" customHeight="1" x14ac:dyDescent="0.2">
      <c r="A86" s="3"/>
      <c r="B86" s="1" t="s">
        <v>11</v>
      </c>
      <c r="C86" s="48"/>
      <c r="D86" s="40">
        <f t="shared" si="39"/>
        <v>0</v>
      </c>
      <c r="E86" s="40">
        <f t="shared" si="39"/>
        <v>0</v>
      </c>
      <c r="F86" s="40">
        <f t="shared" si="39"/>
        <v>0</v>
      </c>
      <c r="G86" s="40">
        <f t="shared" si="39"/>
        <v>0</v>
      </c>
      <c r="H86" s="40">
        <f t="shared" si="39"/>
        <v>0</v>
      </c>
      <c r="I86" s="40">
        <f t="shared" si="39"/>
        <v>0</v>
      </c>
      <c r="J86" s="40">
        <f t="shared" si="39"/>
        <v>0</v>
      </c>
      <c r="K86" s="40">
        <f t="shared" si="39"/>
        <v>0</v>
      </c>
      <c r="L86" s="40">
        <f t="shared" si="39"/>
        <v>0</v>
      </c>
      <c r="M86" s="40">
        <f t="shared" si="39"/>
        <v>0</v>
      </c>
      <c r="N86" s="35"/>
      <c r="O86" s="30"/>
    </row>
    <row r="87" spans="1:15" ht="48.75" customHeight="1" x14ac:dyDescent="0.2">
      <c r="A87" s="3" t="s">
        <v>24</v>
      </c>
      <c r="B87" s="2" t="s">
        <v>14</v>
      </c>
      <c r="C87" s="48"/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35"/>
      <c r="O87" s="30"/>
    </row>
    <row r="88" spans="1:15" ht="20.25" customHeight="1" x14ac:dyDescent="0.2">
      <c r="A88" s="3"/>
      <c r="B88" s="1" t="s">
        <v>8</v>
      </c>
      <c r="C88" s="48"/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35"/>
      <c r="O88" s="30"/>
    </row>
    <row r="89" spans="1:15" ht="20.25" customHeight="1" x14ac:dyDescent="0.2">
      <c r="A89" s="3"/>
      <c r="B89" s="1" t="s">
        <v>9</v>
      </c>
      <c r="C89" s="48"/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35"/>
      <c r="O89" s="30"/>
    </row>
    <row r="90" spans="1:15" ht="20.25" customHeight="1" x14ac:dyDescent="0.2">
      <c r="A90" s="3"/>
      <c r="B90" s="1" t="s">
        <v>10</v>
      </c>
      <c r="C90" s="48"/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35"/>
      <c r="O90" s="30"/>
    </row>
    <row r="91" spans="1:15" ht="20.25" customHeight="1" x14ac:dyDescent="0.2">
      <c r="A91" s="3"/>
      <c r="B91" s="1" t="s">
        <v>11</v>
      </c>
      <c r="C91" s="48"/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51"/>
      <c r="O91" s="30"/>
    </row>
    <row r="92" spans="1:15" ht="66.75" customHeight="1" x14ac:dyDescent="0.2">
      <c r="A92" s="3" t="s">
        <v>25</v>
      </c>
      <c r="B92" s="2" t="s">
        <v>15</v>
      </c>
      <c r="C92" s="48"/>
      <c r="D92" s="40">
        <f t="shared" ref="D92:M92" si="40">SUM(D93+D94+D95+D96)</f>
        <v>0</v>
      </c>
      <c r="E92" s="40">
        <f t="shared" si="40"/>
        <v>0</v>
      </c>
      <c r="F92" s="40">
        <f t="shared" si="40"/>
        <v>0</v>
      </c>
      <c r="G92" s="40">
        <f t="shared" si="40"/>
        <v>0</v>
      </c>
      <c r="H92" s="40">
        <f t="shared" si="40"/>
        <v>0</v>
      </c>
      <c r="I92" s="40">
        <f t="shared" si="40"/>
        <v>0</v>
      </c>
      <c r="J92" s="40">
        <f t="shared" si="40"/>
        <v>0</v>
      </c>
      <c r="K92" s="40">
        <f t="shared" si="40"/>
        <v>0</v>
      </c>
      <c r="L92" s="40">
        <f t="shared" si="40"/>
        <v>0</v>
      </c>
      <c r="M92" s="40">
        <f t="shared" si="40"/>
        <v>0</v>
      </c>
      <c r="N92" s="35"/>
      <c r="O92" s="30"/>
    </row>
    <row r="93" spans="1:15" ht="20.25" customHeight="1" x14ac:dyDescent="0.2">
      <c r="A93" s="3"/>
      <c r="B93" s="1" t="s">
        <v>8</v>
      </c>
      <c r="C93" s="48"/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35"/>
      <c r="O93" s="30"/>
    </row>
    <row r="94" spans="1:15" ht="20.25" customHeight="1" x14ac:dyDescent="0.2">
      <c r="A94" s="3"/>
      <c r="B94" s="1" t="s">
        <v>9</v>
      </c>
      <c r="C94" s="48"/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35"/>
      <c r="O94" s="30"/>
    </row>
    <row r="95" spans="1:15" ht="20.25" customHeight="1" x14ac:dyDescent="0.2">
      <c r="A95" s="3"/>
      <c r="B95" s="1" t="s">
        <v>10</v>
      </c>
      <c r="C95" s="48"/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35"/>
      <c r="O95" s="30"/>
    </row>
    <row r="96" spans="1:15" ht="20.25" customHeight="1" x14ac:dyDescent="0.2">
      <c r="A96" s="3"/>
      <c r="B96" s="1" t="s">
        <v>11</v>
      </c>
      <c r="C96" s="48"/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35"/>
      <c r="O96" s="30"/>
    </row>
    <row r="97" spans="1:15" ht="42" customHeight="1" x14ac:dyDescent="0.2">
      <c r="A97" s="3" t="s">
        <v>35</v>
      </c>
      <c r="B97" s="2" t="s">
        <v>126</v>
      </c>
      <c r="C97" s="48"/>
      <c r="D97" s="65">
        <f>SUM(D98+D99+D100+D101)</f>
        <v>843802.2</v>
      </c>
      <c r="E97" s="65">
        <f>SUM(E98:E101)</f>
        <v>81995.899999999994</v>
      </c>
      <c r="F97" s="65">
        <f>SUM(F98:F101)</f>
        <v>91153.9</v>
      </c>
      <c r="G97" s="65">
        <f>SUM(G98:G101)</f>
        <v>87552.5</v>
      </c>
      <c r="H97" s="65">
        <f>SUM(H98:H101)</f>
        <v>96545.9</v>
      </c>
      <c r="I97" s="65">
        <f>SUM(I98:I101)</f>
        <v>95010</v>
      </c>
      <c r="J97" s="65">
        <f t="shared" ref="J97:M97" si="41">SUM(J98:J101)</f>
        <v>98486</v>
      </c>
      <c r="K97" s="65">
        <f t="shared" si="41"/>
        <v>98486</v>
      </c>
      <c r="L97" s="65">
        <f t="shared" si="41"/>
        <v>98486</v>
      </c>
      <c r="M97" s="65">
        <f t="shared" si="41"/>
        <v>98486</v>
      </c>
      <c r="N97" s="35"/>
      <c r="O97" s="30"/>
    </row>
    <row r="98" spans="1:15" ht="20.25" customHeight="1" x14ac:dyDescent="0.2">
      <c r="A98" s="3"/>
      <c r="B98" s="1" t="s">
        <v>8</v>
      </c>
      <c r="C98" s="48"/>
      <c r="D98" s="41">
        <f>SUM(D105+D111+D122+D134+D128+D140)</f>
        <v>0</v>
      </c>
      <c r="E98" s="41">
        <f t="shared" ref="E98:M98" si="42">SUM(E105+E111+E122+E134+E128+E140)</f>
        <v>0</v>
      </c>
      <c r="F98" s="41">
        <f t="shared" si="42"/>
        <v>0</v>
      </c>
      <c r="G98" s="41">
        <f t="shared" si="42"/>
        <v>0</v>
      </c>
      <c r="H98" s="41">
        <f t="shared" si="42"/>
        <v>0</v>
      </c>
      <c r="I98" s="41">
        <f t="shared" si="42"/>
        <v>0</v>
      </c>
      <c r="J98" s="41">
        <f t="shared" si="42"/>
        <v>0</v>
      </c>
      <c r="K98" s="41">
        <f t="shared" si="42"/>
        <v>0</v>
      </c>
      <c r="L98" s="41">
        <f t="shared" si="42"/>
        <v>0</v>
      </c>
      <c r="M98" s="41">
        <f t="shared" si="42"/>
        <v>0</v>
      </c>
      <c r="N98" s="52"/>
      <c r="O98" s="30"/>
    </row>
    <row r="99" spans="1:15" ht="20.25" customHeight="1" x14ac:dyDescent="0.2">
      <c r="A99" s="3"/>
      <c r="B99" s="1" t="s">
        <v>9</v>
      </c>
      <c r="C99" s="48"/>
      <c r="D99" s="58">
        <f t="shared" ref="D99:M101" si="43">SUM(D106+D112+D123+D135+D129+D141)</f>
        <v>591195.1</v>
      </c>
      <c r="E99" s="58">
        <f t="shared" si="43"/>
        <v>56865.1</v>
      </c>
      <c r="F99" s="58">
        <f t="shared" si="43"/>
        <v>58545.9</v>
      </c>
      <c r="G99" s="58">
        <f t="shared" si="43"/>
        <v>60158.1</v>
      </c>
      <c r="H99" s="58">
        <f t="shared" si="43"/>
        <v>64547</v>
      </c>
      <c r="I99" s="58">
        <f t="shared" si="43"/>
        <v>67435</v>
      </c>
      <c r="J99" s="58">
        <f t="shared" si="43"/>
        <v>70911</v>
      </c>
      <c r="K99" s="58">
        <f t="shared" si="43"/>
        <v>70911</v>
      </c>
      <c r="L99" s="58">
        <f t="shared" si="43"/>
        <v>70911</v>
      </c>
      <c r="M99" s="58">
        <f t="shared" si="43"/>
        <v>70911</v>
      </c>
      <c r="N99" s="52"/>
      <c r="O99" s="30"/>
    </row>
    <row r="100" spans="1:15" ht="20.25" customHeight="1" x14ac:dyDescent="0.2">
      <c r="A100" s="3"/>
      <c r="B100" s="1" t="s">
        <v>10</v>
      </c>
      <c r="C100" s="48"/>
      <c r="D100" s="58">
        <f t="shared" si="43"/>
        <v>252607.1</v>
      </c>
      <c r="E100" s="58">
        <f t="shared" si="43"/>
        <v>25130.799999999999</v>
      </c>
      <c r="F100" s="58">
        <f t="shared" si="43"/>
        <v>32608</v>
      </c>
      <c r="G100" s="58">
        <f t="shared" si="43"/>
        <v>27394.400000000001</v>
      </c>
      <c r="H100" s="58">
        <f>SUM(H107+H113+H124+H136+H130+H142)</f>
        <v>31998.9</v>
      </c>
      <c r="I100" s="58">
        <f t="shared" si="43"/>
        <v>27575</v>
      </c>
      <c r="J100" s="58">
        <f t="shared" si="43"/>
        <v>27575</v>
      </c>
      <c r="K100" s="58">
        <f t="shared" si="43"/>
        <v>27575</v>
      </c>
      <c r="L100" s="58">
        <f t="shared" si="43"/>
        <v>27575</v>
      </c>
      <c r="M100" s="58">
        <f t="shared" si="43"/>
        <v>27575</v>
      </c>
      <c r="N100" s="52"/>
      <c r="O100" s="30"/>
    </row>
    <row r="101" spans="1:15" ht="20.25" customHeight="1" x14ac:dyDescent="0.2">
      <c r="A101" s="3"/>
      <c r="B101" s="1" t="s">
        <v>11</v>
      </c>
      <c r="C101" s="48"/>
      <c r="D101" s="41">
        <f t="shared" si="43"/>
        <v>0</v>
      </c>
      <c r="E101" s="41">
        <f t="shared" si="43"/>
        <v>0</v>
      </c>
      <c r="F101" s="41">
        <f t="shared" si="43"/>
        <v>0</v>
      </c>
      <c r="G101" s="41">
        <f t="shared" si="43"/>
        <v>0</v>
      </c>
      <c r="H101" s="41">
        <f t="shared" si="43"/>
        <v>0</v>
      </c>
      <c r="I101" s="41">
        <f t="shared" si="43"/>
        <v>0</v>
      </c>
      <c r="J101" s="41">
        <f t="shared" si="43"/>
        <v>0</v>
      </c>
      <c r="K101" s="41">
        <f t="shared" si="43"/>
        <v>0</v>
      </c>
      <c r="L101" s="41">
        <f t="shared" si="43"/>
        <v>0</v>
      </c>
      <c r="M101" s="41">
        <f t="shared" si="43"/>
        <v>0</v>
      </c>
      <c r="N101" s="52"/>
      <c r="O101" s="30"/>
    </row>
    <row r="102" spans="1:15" ht="20.25" customHeight="1" x14ac:dyDescent="0.2">
      <c r="A102" s="3"/>
      <c r="B102" s="11"/>
      <c r="C102" s="77" t="s">
        <v>83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9"/>
      <c r="O102" s="30"/>
    </row>
    <row r="103" spans="1:15" ht="36" customHeight="1" x14ac:dyDescent="0.2">
      <c r="A103" s="3"/>
      <c r="B103" s="11"/>
      <c r="C103" s="77" t="s">
        <v>102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9"/>
      <c r="O103" s="30"/>
    </row>
    <row r="104" spans="1:15" ht="257.25" customHeight="1" x14ac:dyDescent="0.2">
      <c r="A104" s="3" t="s">
        <v>36</v>
      </c>
      <c r="B104" s="13" t="s">
        <v>117</v>
      </c>
      <c r="C104" s="53" t="s">
        <v>80</v>
      </c>
      <c r="D104" s="65">
        <f t="shared" ref="D104:M104" si="44">SUM(D105+D106+D107+D108)</f>
        <v>555105.1</v>
      </c>
      <c r="E104" s="65">
        <f t="shared" si="44"/>
        <v>53526.1</v>
      </c>
      <c r="F104" s="65">
        <f t="shared" si="44"/>
        <v>55210.9</v>
      </c>
      <c r="G104" s="65">
        <f t="shared" si="44"/>
        <v>56734.1</v>
      </c>
      <c r="H104" s="65">
        <f t="shared" si="44"/>
        <v>60215</v>
      </c>
      <c r="I104" s="65">
        <f t="shared" si="44"/>
        <v>63103</v>
      </c>
      <c r="J104" s="65">
        <f t="shared" si="44"/>
        <v>66579</v>
      </c>
      <c r="K104" s="65">
        <f t="shared" si="44"/>
        <v>66579</v>
      </c>
      <c r="L104" s="65">
        <f t="shared" si="44"/>
        <v>66579</v>
      </c>
      <c r="M104" s="65">
        <f t="shared" si="44"/>
        <v>66579</v>
      </c>
      <c r="N104" s="35" t="s">
        <v>74</v>
      </c>
      <c r="O104" s="30"/>
    </row>
    <row r="105" spans="1:15" ht="20.25" customHeight="1" x14ac:dyDescent="0.2">
      <c r="A105" s="3"/>
      <c r="B105" s="12" t="s">
        <v>8</v>
      </c>
      <c r="C105" s="48"/>
      <c r="D105" s="40">
        <f>SUM(E105:M105)</f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/>
      <c r="K105" s="40"/>
      <c r="L105" s="40"/>
      <c r="M105" s="40"/>
      <c r="N105" s="35"/>
      <c r="O105" s="30"/>
    </row>
    <row r="106" spans="1:15" ht="20.25" customHeight="1" x14ac:dyDescent="0.2">
      <c r="A106" s="3"/>
      <c r="B106" s="12" t="s">
        <v>9</v>
      </c>
      <c r="C106" s="48"/>
      <c r="D106" s="40">
        <f t="shared" ref="D106:D108" si="45">SUM(E106:M106)</f>
        <v>555105.1</v>
      </c>
      <c r="E106" s="65">
        <v>53526.1</v>
      </c>
      <c r="F106" s="65">
        <v>55210.9</v>
      </c>
      <c r="G106" s="65">
        <f>56154+580.1</f>
        <v>56734.1</v>
      </c>
      <c r="H106" s="65">
        <v>60215</v>
      </c>
      <c r="I106" s="65">
        <v>63103</v>
      </c>
      <c r="J106" s="65">
        <v>66579</v>
      </c>
      <c r="K106" s="65">
        <v>66579</v>
      </c>
      <c r="L106" s="65">
        <v>66579</v>
      </c>
      <c r="M106" s="65">
        <v>66579</v>
      </c>
      <c r="N106" s="35"/>
      <c r="O106" s="30"/>
    </row>
    <row r="107" spans="1:15" ht="20.25" customHeight="1" x14ac:dyDescent="0.2">
      <c r="A107" s="3"/>
      <c r="B107" s="12" t="s">
        <v>10</v>
      </c>
      <c r="C107" s="48"/>
      <c r="D107" s="40">
        <f t="shared" si="45"/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5"/>
      <c r="O107" s="30"/>
    </row>
    <row r="108" spans="1:15" ht="20.25" customHeight="1" x14ac:dyDescent="0.2">
      <c r="A108" s="3"/>
      <c r="B108" s="12" t="s">
        <v>45</v>
      </c>
      <c r="C108" s="48"/>
      <c r="D108" s="40">
        <f t="shared" si="45"/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35"/>
      <c r="O108" s="30"/>
    </row>
    <row r="109" spans="1:15" ht="29.25" customHeight="1" x14ac:dyDescent="0.2">
      <c r="A109" s="3"/>
      <c r="B109" s="16"/>
      <c r="C109" s="77" t="s">
        <v>103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9"/>
      <c r="O109" s="30"/>
    </row>
    <row r="110" spans="1:15" ht="112.5" customHeight="1" x14ac:dyDescent="0.2">
      <c r="A110" s="3" t="s">
        <v>93</v>
      </c>
      <c r="B110" s="14" t="s">
        <v>127</v>
      </c>
      <c r="C110" s="53" t="s">
        <v>80</v>
      </c>
      <c r="D110" s="65">
        <f t="shared" ref="D110:M110" si="46">SUM(D111+D112+D113+D114)</f>
        <v>174698.3</v>
      </c>
      <c r="E110" s="65">
        <f t="shared" si="46"/>
        <v>18817.400000000001</v>
      </c>
      <c r="F110" s="65">
        <f t="shared" si="46"/>
        <v>19852</v>
      </c>
      <c r="G110" s="65">
        <f t="shared" si="46"/>
        <v>22058.9</v>
      </c>
      <c r="H110" s="65">
        <f t="shared" si="46"/>
        <v>18995</v>
      </c>
      <c r="I110" s="65">
        <f t="shared" si="46"/>
        <v>18995</v>
      </c>
      <c r="J110" s="65">
        <f t="shared" si="46"/>
        <v>18995</v>
      </c>
      <c r="K110" s="65">
        <f t="shared" si="46"/>
        <v>18995</v>
      </c>
      <c r="L110" s="65">
        <f t="shared" si="46"/>
        <v>18995</v>
      </c>
      <c r="M110" s="65">
        <f t="shared" si="46"/>
        <v>18995</v>
      </c>
      <c r="N110" s="35" t="s">
        <v>75</v>
      </c>
      <c r="O110" s="30"/>
    </row>
    <row r="111" spans="1:15" ht="20.25" customHeight="1" x14ac:dyDescent="0.2">
      <c r="A111" s="3"/>
      <c r="B111" s="12" t="s">
        <v>8</v>
      </c>
      <c r="C111" s="48"/>
      <c r="D111" s="40">
        <f>SUM(E111:M111)</f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35"/>
      <c r="O111" s="30"/>
    </row>
    <row r="112" spans="1:15" ht="20.25" customHeight="1" x14ac:dyDescent="0.2">
      <c r="A112" s="3"/>
      <c r="B112" s="12" t="s">
        <v>9</v>
      </c>
      <c r="C112" s="48"/>
      <c r="D112" s="40">
        <f t="shared" ref="D112:D114" si="47">SUM(E112:M112)</f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5"/>
      <c r="O112" s="30"/>
    </row>
    <row r="113" spans="1:15" ht="23.25" customHeight="1" x14ac:dyDescent="0.2">
      <c r="A113" s="3"/>
      <c r="B113" s="12" t="s">
        <v>10</v>
      </c>
      <c r="C113" s="48"/>
      <c r="D113" s="40">
        <f t="shared" si="47"/>
        <v>174698.3</v>
      </c>
      <c r="E113" s="65">
        <v>18817.400000000001</v>
      </c>
      <c r="F113" s="65">
        <v>19852</v>
      </c>
      <c r="G113" s="65">
        <f>21400+658.9</f>
        <v>22058.9</v>
      </c>
      <c r="H113" s="65">
        <v>18995</v>
      </c>
      <c r="I113" s="65">
        <v>18995</v>
      </c>
      <c r="J113" s="65">
        <v>18995</v>
      </c>
      <c r="K113" s="65">
        <v>18995</v>
      </c>
      <c r="L113" s="65">
        <v>18995</v>
      </c>
      <c r="M113" s="65">
        <v>18995</v>
      </c>
      <c r="N113" s="35"/>
      <c r="O113" s="30"/>
    </row>
    <row r="114" spans="1:15" ht="21" customHeight="1" x14ac:dyDescent="0.2">
      <c r="A114" s="3"/>
      <c r="B114" s="12" t="s">
        <v>45</v>
      </c>
      <c r="C114" s="48"/>
      <c r="D114" s="40">
        <f t="shared" si="47"/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35"/>
      <c r="O114" s="30"/>
    </row>
    <row r="115" spans="1:15" ht="42" hidden="1" customHeight="1" x14ac:dyDescent="0.2">
      <c r="A115" s="3"/>
      <c r="B115" s="14" t="s">
        <v>54</v>
      </c>
      <c r="C115" s="53" t="s">
        <v>80</v>
      </c>
      <c r="D115" s="54">
        <f t="shared" ref="D115:I115" si="48">SUM(D116+D117+D118+D119)</f>
        <v>0</v>
      </c>
      <c r="E115" s="54">
        <f t="shared" si="48"/>
        <v>0</v>
      </c>
      <c r="F115" s="54">
        <f t="shared" si="48"/>
        <v>0</v>
      </c>
      <c r="G115" s="54">
        <f t="shared" si="48"/>
        <v>0</v>
      </c>
      <c r="H115" s="54">
        <f t="shared" si="48"/>
        <v>0</v>
      </c>
      <c r="I115" s="54">
        <f t="shared" si="48"/>
        <v>0</v>
      </c>
      <c r="J115" s="54"/>
      <c r="K115" s="54"/>
      <c r="L115" s="54"/>
      <c r="M115" s="54"/>
      <c r="N115" s="35" t="s">
        <v>75</v>
      </c>
      <c r="O115" s="30"/>
    </row>
    <row r="116" spans="1:15" ht="27" hidden="1" customHeight="1" x14ac:dyDescent="0.2">
      <c r="A116" s="3"/>
      <c r="B116" s="12" t="s">
        <v>8</v>
      </c>
      <c r="C116" s="48"/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/>
      <c r="K116" s="55"/>
      <c r="L116" s="55"/>
      <c r="M116" s="55"/>
      <c r="N116" s="35"/>
      <c r="O116" s="30"/>
    </row>
    <row r="117" spans="1:15" ht="18.75" hidden="1" customHeight="1" x14ac:dyDescent="0.2">
      <c r="A117" s="3"/>
      <c r="B117" s="12" t="s">
        <v>9</v>
      </c>
      <c r="C117" s="48"/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/>
      <c r="K117" s="55"/>
      <c r="L117" s="55"/>
      <c r="M117" s="55"/>
      <c r="N117" s="35"/>
      <c r="O117" s="30"/>
    </row>
    <row r="118" spans="1:15" ht="22.5" hidden="1" customHeight="1" x14ac:dyDescent="0.2">
      <c r="A118" s="3"/>
      <c r="B118" s="12" t="s">
        <v>10</v>
      </c>
      <c r="C118" s="48"/>
      <c r="D118" s="55">
        <v>0</v>
      </c>
      <c r="E118" s="55">
        <v>0</v>
      </c>
      <c r="F118" s="56">
        <v>0</v>
      </c>
      <c r="G118" s="56">
        <v>0</v>
      </c>
      <c r="H118" s="56">
        <v>0</v>
      </c>
      <c r="I118" s="56">
        <v>0</v>
      </c>
      <c r="J118" s="56"/>
      <c r="K118" s="56"/>
      <c r="L118" s="56"/>
      <c r="M118" s="56"/>
      <c r="N118" s="35"/>
      <c r="O118" s="30"/>
    </row>
    <row r="119" spans="1:15" ht="21" hidden="1" customHeight="1" x14ac:dyDescent="0.2">
      <c r="A119" s="3"/>
      <c r="B119" s="12" t="s">
        <v>45</v>
      </c>
      <c r="C119" s="48"/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/>
      <c r="K119" s="55"/>
      <c r="L119" s="55"/>
      <c r="M119" s="55"/>
      <c r="N119" s="35"/>
      <c r="O119" s="30"/>
    </row>
    <row r="120" spans="1:15" ht="21" customHeight="1" x14ac:dyDescent="0.25">
      <c r="A120" s="3"/>
      <c r="B120" s="31"/>
      <c r="C120" s="80" t="s">
        <v>104</v>
      </c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2"/>
      <c r="O120" s="30"/>
    </row>
    <row r="121" spans="1:15" ht="156.75" customHeight="1" x14ac:dyDescent="0.2">
      <c r="A121" s="3" t="s">
        <v>94</v>
      </c>
      <c r="B121" s="33" t="s">
        <v>128</v>
      </c>
      <c r="C121" s="53" t="s">
        <v>80</v>
      </c>
      <c r="D121" s="65">
        <f t="shared" ref="D121:M121" si="49">SUM(D122:D125)</f>
        <v>19108.599999999999</v>
      </c>
      <c r="E121" s="65">
        <f t="shared" si="49"/>
        <v>4313.3999999999996</v>
      </c>
      <c r="F121" s="65">
        <f t="shared" si="49"/>
        <v>11040.1</v>
      </c>
      <c r="G121" s="65">
        <f t="shared" si="49"/>
        <v>2153.4</v>
      </c>
      <c r="H121" s="65">
        <f t="shared" si="49"/>
        <v>1601.7</v>
      </c>
      <c r="I121" s="54">
        <f t="shared" si="49"/>
        <v>0</v>
      </c>
      <c r="J121" s="54">
        <f t="shared" si="49"/>
        <v>0</v>
      </c>
      <c r="K121" s="54">
        <f t="shared" si="49"/>
        <v>0</v>
      </c>
      <c r="L121" s="54">
        <f t="shared" si="49"/>
        <v>0</v>
      </c>
      <c r="M121" s="54">
        <f t="shared" si="49"/>
        <v>0</v>
      </c>
      <c r="N121" s="35"/>
      <c r="O121" s="30"/>
    </row>
    <row r="122" spans="1:15" ht="21" customHeight="1" x14ac:dyDescent="0.2">
      <c r="A122" s="3"/>
      <c r="B122" s="31" t="s">
        <v>8</v>
      </c>
      <c r="C122" s="48"/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35"/>
      <c r="O122" s="30"/>
    </row>
    <row r="123" spans="1:15" ht="21" customHeight="1" x14ac:dyDescent="0.2">
      <c r="A123" s="3"/>
      <c r="B123" s="31" t="s">
        <v>9</v>
      </c>
      <c r="C123" s="48"/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35"/>
      <c r="O123" s="30"/>
    </row>
    <row r="124" spans="1:15" ht="21" customHeight="1" x14ac:dyDescent="0.2">
      <c r="A124" s="3"/>
      <c r="B124" s="31" t="s">
        <v>10</v>
      </c>
      <c r="C124" s="48"/>
      <c r="D124" s="65">
        <f>E124+F124+G124+H124+I124</f>
        <v>19108.599999999999</v>
      </c>
      <c r="E124" s="65">
        <v>4313.3999999999996</v>
      </c>
      <c r="F124" s="65">
        <v>11040.1</v>
      </c>
      <c r="G124" s="65">
        <f>2433.5-280.1</f>
        <v>2153.4</v>
      </c>
      <c r="H124" s="65">
        <v>1601.7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35"/>
      <c r="O124" s="30"/>
    </row>
    <row r="125" spans="1:15" ht="21" customHeight="1" x14ac:dyDescent="0.2">
      <c r="A125" s="3"/>
      <c r="B125" s="31" t="s">
        <v>45</v>
      </c>
      <c r="C125" s="48"/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35"/>
      <c r="O125" s="30"/>
    </row>
    <row r="126" spans="1:15" ht="35.25" customHeight="1" x14ac:dyDescent="0.25">
      <c r="A126" s="3"/>
      <c r="B126" s="44"/>
      <c r="C126" s="83" t="s">
        <v>134</v>
      </c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5"/>
      <c r="O126" s="30"/>
    </row>
    <row r="127" spans="1:15" ht="66" customHeight="1" x14ac:dyDescent="0.2">
      <c r="A127" s="3" t="s">
        <v>105</v>
      </c>
      <c r="B127" s="14" t="s">
        <v>62</v>
      </c>
      <c r="C127" s="53" t="s">
        <v>80</v>
      </c>
      <c r="D127" s="40">
        <f t="shared" ref="D127:M127" si="50">SUM(D128+D129+D130+D131)</f>
        <v>2071.1</v>
      </c>
      <c r="E127" s="40">
        <f t="shared" si="50"/>
        <v>0</v>
      </c>
      <c r="F127" s="40">
        <f t="shared" si="50"/>
        <v>0</v>
      </c>
      <c r="G127" s="40">
        <f t="shared" si="50"/>
        <v>739.1</v>
      </c>
      <c r="H127" s="40">
        <f t="shared" si="50"/>
        <v>732</v>
      </c>
      <c r="I127" s="40">
        <f t="shared" si="50"/>
        <v>600</v>
      </c>
      <c r="J127" s="40">
        <f t="shared" si="50"/>
        <v>600</v>
      </c>
      <c r="K127" s="40">
        <f t="shared" si="50"/>
        <v>600</v>
      </c>
      <c r="L127" s="40">
        <f t="shared" si="50"/>
        <v>600</v>
      </c>
      <c r="M127" s="40">
        <f t="shared" si="50"/>
        <v>600</v>
      </c>
      <c r="N127" s="57"/>
      <c r="O127" s="30"/>
    </row>
    <row r="128" spans="1:15" ht="21" customHeight="1" x14ac:dyDescent="0.2">
      <c r="A128" s="3"/>
      <c r="B128" s="44" t="s">
        <v>8</v>
      </c>
      <c r="C128" s="48"/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35"/>
      <c r="O128" s="30"/>
    </row>
    <row r="129" spans="1:15" ht="21" customHeight="1" x14ac:dyDescent="0.2">
      <c r="A129" s="3"/>
      <c r="B129" s="44" t="s">
        <v>9</v>
      </c>
      <c r="C129" s="48"/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35"/>
      <c r="O129" s="30"/>
    </row>
    <row r="130" spans="1:15" ht="21" customHeight="1" x14ac:dyDescent="0.2">
      <c r="A130" s="3"/>
      <c r="B130" s="44" t="s">
        <v>10</v>
      </c>
      <c r="C130" s="48"/>
      <c r="D130" s="40">
        <f>E130+F130+G130+H130+I130</f>
        <v>2071.1</v>
      </c>
      <c r="E130" s="40">
        <v>0</v>
      </c>
      <c r="F130" s="40">
        <v>0</v>
      </c>
      <c r="G130" s="40">
        <v>739.1</v>
      </c>
      <c r="H130" s="40">
        <v>732</v>
      </c>
      <c r="I130" s="40">
        <v>600</v>
      </c>
      <c r="J130" s="40">
        <v>600</v>
      </c>
      <c r="K130" s="40">
        <v>600</v>
      </c>
      <c r="L130" s="40">
        <v>600</v>
      </c>
      <c r="M130" s="40">
        <v>600</v>
      </c>
      <c r="N130" s="35"/>
      <c r="O130" s="30"/>
    </row>
    <row r="131" spans="1:15" ht="21" customHeight="1" x14ac:dyDescent="0.2">
      <c r="A131" s="3"/>
      <c r="B131" s="44" t="s">
        <v>45</v>
      </c>
      <c r="C131" s="48"/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35"/>
      <c r="O131" s="30"/>
    </row>
    <row r="132" spans="1:15" ht="23.25" customHeight="1" x14ac:dyDescent="0.2">
      <c r="A132" s="3"/>
      <c r="B132" s="14"/>
      <c r="C132" s="77" t="s">
        <v>142</v>
      </c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9"/>
      <c r="O132" s="30"/>
    </row>
    <row r="133" spans="1:15" ht="84" customHeight="1" x14ac:dyDescent="0.2">
      <c r="A133" s="3" t="s">
        <v>135</v>
      </c>
      <c r="B133" s="14" t="s">
        <v>106</v>
      </c>
      <c r="C133" s="53" t="s">
        <v>80</v>
      </c>
      <c r="D133" s="65">
        <f>SUM(D134+D135+D136+D137)</f>
        <v>90128.9</v>
      </c>
      <c r="E133" s="65">
        <f t="shared" ref="E133:M133" si="51">SUM(E134+E135+E136+E137)</f>
        <v>5339</v>
      </c>
      <c r="F133" s="65">
        <f t="shared" si="51"/>
        <v>5050.8999999999996</v>
      </c>
      <c r="G133" s="65">
        <f t="shared" si="51"/>
        <v>5867</v>
      </c>
      <c r="H133" s="65">
        <f t="shared" si="51"/>
        <v>12312</v>
      </c>
      <c r="I133" s="65">
        <f t="shared" si="51"/>
        <v>12312</v>
      </c>
      <c r="J133" s="54">
        <f t="shared" si="51"/>
        <v>12312</v>
      </c>
      <c r="K133" s="54">
        <f t="shared" si="51"/>
        <v>12312</v>
      </c>
      <c r="L133" s="54">
        <f t="shared" si="51"/>
        <v>12312</v>
      </c>
      <c r="M133" s="54">
        <f t="shared" si="51"/>
        <v>12312</v>
      </c>
      <c r="N133" s="35" t="s">
        <v>76</v>
      </c>
      <c r="O133" s="30"/>
    </row>
    <row r="134" spans="1:15" ht="18" customHeight="1" x14ac:dyDescent="0.2">
      <c r="A134" s="3"/>
      <c r="B134" s="12" t="s">
        <v>8</v>
      </c>
      <c r="C134" s="48"/>
      <c r="D134" s="40">
        <f>SUM(E134:M134)</f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55">
        <v>0</v>
      </c>
      <c r="K134" s="55">
        <v>0</v>
      </c>
      <c r="L134" s="55">
        <v>0</v>
      </c>
      <c r="M134" s="55">
        <v>0</v>
      </c>
      <c r="N134" s="35"/>
      <c r="O134" s="30"/>
    </row>
    <row r="135" spans="1:15" ht="18" customHeight="1" x14ac:dyDescent="0.2">
      <c r="A135" s="3"/>
      <c r="B135" s="12" t="s">
        <v>9</v>
      </c>
      <c r="C135" s="48"/>
      <c r="D135" s="40">
        <f t="shared" ref="D135:D137" si="52">SUM(E135:M135)</f>
        <v>36090</v>
      </c>
      <c r="E135" s="64">
        <v>3339</v>
      </c>
      <c r="F135" s="64">
        <v>3335</v>
      </c>
      <c r="G135" s="64">
        <v>3424</v>
      </c>
      <c r="H135" s="64">
        <v>4332</v>
      </c>
      <c r="I135" s="64">
        <v>4332</v>
      </c>
      <c r="J135" s="54">
        <v>4332</v>
      </c>
      <c r="K135" s="54">
        <v>4332</v>
      </c>
      <c r="L135" s="54">
        <v>4332</v>
      </c>
      <c r="M135" s="54">
        <v>4332</v>
      </c>
      <c r="N135" s="35"/>
      <c r="O135" s="30"/>
    </row>
    <row r="136" spans="1:15" ht="17.25" customHeight="1" x14ac:dyDescent="0.2">
      <c r="A136" s="3"/>
      <c r="B136" s="12" t="s">
        <v>10</v>
      </c>
      <c r="C136" s="48"/>
      <c r="D136" s="40">
        <f t="shared" si="52"/>
        <v>54038.9</v>
      </c>
      <c r="E136" s="64">
        <v>2000</v>
      </c>
      <c r="F136" s="64">
        <v>1715.9</v>
      </c>
      <c r="G136" s="64">
        <v>2443</v>
      </c>
      <c r="H136" s="64">
        <v>7980</v>
      </c>
      <c r="I136" s="64">
        <v>7980</v>
      </c>
      <c r="J136" s="54">
        <v>7980</v>
      </c>
      <c r="K136" s="54">
        <v>7980</v>
      </c>
      <c r="L136" s="54">
        <v>7980</v>
      </c>
      <c r="M136" s="54">
        <v>7980</v>
      </c>
      <c r="N136" s="35"/>
      <c r="O136" s="30"/>
    </row>
    <row r="137" spans="1:15" ht="21.75" customHeight="1" x14ac:dyDescent="0.2">
      <c r="A137" s="3"/>
      <c r="B137" s="12" t="s">
        <v>45</v>
      </c>
      <c r="C137" s="48"/>
      <c r="D137" s="40">
        <f t="shared" si="52"/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55">
        <v>0</v>
      </c>
      <c r="K137" s="55">
        <v>0</v>
      </c>
      <c r="L137" s="55">
        <v>0</v>
      </c>
      <c r="M137" s="55">
        <v>0</v>
      </c>
      <c r="N137" s="35"/>
      <c r="O137" s="30"/>
    </row>
    <row r="138" spans="1:15" ht="21.75" customHeight="1" x14ac:dyDescent="0.25">
      <c r="A138" s="3"/>
      <c r="B138" s="44"/>
      <c r="C138" s="80" t="s">
        <v>147</v>
      </c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2"/>
      <c r="O138" s="30"/>
    </row>
    <row r="139" spans="1:15" ht="111" customHeight="1" x14ac:dyDescent="0.2">
      <c r="A139" s="3" t="s">
        <v>141</v>
      </c>
      <c r="B139" s="72" t="s">
        <v>148</v>
      </c>
      <c r="C139" s="53" t="s">
        <v>80</v>
      </c>
      <c r="D139" s="40">
        <f>SUM(D140:D143)</f>
        <v>2690.2</v>
      </c>
      <c r="E139" s="40">
        <f t="shared" ref="E139:M139" si="53">SUM(E140:E143)</f>
        <v>0</v>
      </c>
      <c r="F139" s="40">
        <f t="shared" si="53"/>
        <v>0</v>
      </c>
      <c r="G139" s="40">
        <f t="shared" si="53"/>
        <v>0</v>
      </c>
      <c r="H139" s="40">
        <f t="shared" si="53"/>
        <v>2690.2</v>
      </c>
      <c r="I139" s="40">
        <f t="shared" si="53"/>
        <v>0</v>
      </c>
      <c r="J139" s="40">
        <f t="shared" si="53"/>
        <v>0</v>
      </c>
      <c r="K139" s="40">
        <f t="shared" si="53"/>
        <v>0</v>
      </c>
      <c r="L139" s="40">
        <f t="shared" si="53"/>
        <v>0</v>
      </c>
      <c r="M139" s="40">
        <f t="shared" si="53"/>
        <v>0</v>
      </c>
      <c r="N139" s="35"/>
      <c r="O139" s="30"/>
    </row>
    <row r="140" spans="1:15" ht="21.75" customHeight="1" x14ac:dyDescent="0.2">
      <c r="A140" s="3"/>
      <c r="B140" s="44" t="s">
        <v>8</v>
      </c>
      <c r="C140" s="48"/>
      <c r="D140" s="40">
        <f>SUM(E140:M140)</f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55">
        <v>0</v>
      </c>
      <c r="K140" s="55">
        <v>0</v>
      </c>
      <c r="L140" s="55">
        <v>0</v>
      </c>
      <c r="M140" s="55">
        <v>0</v>
      </c>
      <c r="N140" s="35"/>
      <c r="O140" s="30"/>
    </row>
    <row r="141" spans="1:15" ht="21.75" customHeight="1" x14ac:dyDescent="0.2">
      <c r="A141" s="3"/>
      <c r="B141" s="44" t="s">
        <v>9</v>
      </c>
      <c r="C141" s="48"/>
      <c r="D141" s="40">
        <f t="shared" ref="D141:D143" si="54">SUM(E141:M141)</f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55">
        <v>0</v>
      </c>
      <c r="K141" s="55">
        <v>0</v>
      </c>
      <c r="L141" s="55">
        <v>0</v>
      </c>
      <c r="M141" s="55">
        <v>0</v>
      </c>
      <c r="N141" s="35"/>
      <c r="O141" s="30"/>
    </row>
    <row r="142" spans="1:15" ht="21.75" customHeight="1" x14ac:dyDescent="0.2">
      <c r="A142" s="3"/>
      <c r="B142" s="44" t="s">
        <v>10</v>
      </c>
      <c r="C142" s="48"/>
      <c r="D142" s="40">
        <f t="shared" si="54"/>
        <v>2690.2</v>
      </c>
      <c r="E142" s="40">
        <v>0</v>
      </c>
      <c r="F142" s="40">
        <v>0</v>
      </c>
      <c r="G142" s="40">
        <v>0</v>
      </c>
      <c r="H142" s="40">
        <v>2690.2</v>
      </c>
      <c r="I142" s="40">
        <v>0</v>
      </c>
      <c r="J142" s="55">
        <v>0</v>
      </c>
      <c r="K142" s="55">
        <v>0</v>
      </c>
      <c r="L142" s="55">
        <v>0</v>
      </c>
      <c r="M142" s="55">
        <v>0</v>
      </c>
      <c r="N142" s="35"/>
      <c r="O142" s="30"/>
    </row>
    <row r="143" spans="1:15" ht="21.75" customHeight="1" x14ac:dyDescent="0.2">
      <c r="A143" s="3"/>
      <c r="B143" s="44" t="s">
        <v>45</v>
      </c>
      <c r="C143" s="48"/>
      <c r="D143" s="40">
        <f t="shared" si="54"/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55">
        <v>0</v>
      </c>
      <c r="K143" s="55">
        <v>0</v>
      </c>
      <c r="L143" s="55">
        <v>0</v>
      </c>
      <c r="M143" s="55">
        <v>0</v>
      </c>
      <c r="N143" s="35"/>
      <c r="O143" s="30"/>
    </row>
    <row r="144" spans="1:15" s="19" customFormat="1" ht="84" customHeight="1" x14ac:dyDescent="0.2">
      <c r="A144" s="25" t="s">
        <v>77</v>
      </c>
      <c r="B144" s="18" t="s">
        <v>129</v>
      </c>
      <c r="C144" s="48"/>
      <c r="D144" s="36">
        <f t="shared" ref="D144:M144" si="55">SUM(D145:D148)</f>
        <v>553895.30000000005</v>
      </c>
      <c r="E144" s="36">
        <f t="shared" si="55"/>
        <v>50488.800000000003</v>
      </c>
      <c r="F144" s="36">
        <f t="shared" si="55"/>
        <v>60810.3</v>
      </c>
      <c r="G144" s="36">
        <f t="shared" si="55"/>
        <v>65638.2</v>
      </c>
      <c r="H144" s="36">
        <f t="shared" si="55"/>
        <v>90670</v>
      </c>
      <c r="I144" s="36">
        <f t="shared" si="55"/>
        <v>57257.599999999999</v>
      </c>
      <c r="J144" s="36">
        <f t="shared" si="55"/>
        <v>57257.599999999999</v>
      </c>
      <c r="K144" s="36">
        <f t="shared" si="55"/>
        <v>57257.599999999999</v>
      </c>
      <c r="L144" s="36">
        <f t="shared" si="55"/>
        <v>57257.599999999999</v>
      </c>
      <c r="M144" s="36">
        <f t="shared" si="55"/>
        <v>57257.599999999999</v>
      </c>
      <c r="N144" s="35"/>
      <c r="O144" s="30"/>
    </row>
    <row r="145" spans="1:15" s="19" customFormat="1" ht="18.75" customHeight="1" x14ac:dyDescent="0.2">
      <c r="A145" s="17"/>
      <c r="B145" s="15" t="s">
        <v>8</v>
      </c>
      <c r="C145" s="48"/>
      <c r="D145" s="42">
        <f>SUM(D150+D155+D160)</f>
        <v>0</v>
      </c>
      <c r="E145" s="42">
        <f>SUM(E150+E155+E160)</f>
        <v>0</v>
      </c>
      <c r="F145" s="42">
        <f t="shared" ref="D145:M148" si="56">SUM(F150+F155+F160)</f>
        <v>0</v>
      </c>
      <c r="G145" s="42">
        <f t="shared" si="56"/>
        <v>0</v>
      </c>
      <c r="H145" s="42">
        <f t="shared" si="56"/>
        <v>0</v>
      </c>
      <c r="I145" s="42">
        <f t="shared" si="56"/>
        <v>0</v>
      </c>
      <c r="J145" s="42">
        <f t="shared" si="56"/>
        <v>0</v>
      </c>
      <c r="K145" s="42">
        <f t="shared" si="56"/>
        <v>0</v>
      </c>
      <c r="L145" s="42">
        <f t="shared" si="56"/>
        <v>0</v>
      </c>
      <c r="M145" s="42">
        <f t="shared" si="56"/>
        <v>0</v>
      </c>
      <c r="N145" s="35"/>
      <c r="O145" s="30"/>
    </row>
    <row r="146" spans="1:15" s="19" customFormat="1" ht="18.75" customHeight="1" x14ac:dyDescent="0.2">
      <c r="A146" s="17"/>
      <c r="B146" s="15" t="s">
        <v>9</v>
      </c>
      <c r="C146" s="48"/>
      <c r="D146" s="42">
        <f>SUM(D151+D156+D161)</f>
        <v>164.3</v>
      </c>
      <c r="E146" s="42">
        <f>SUM(E151+E156+E161)</f>
        <v>164.3</v>
      </c>
      <c r="F146" s="42">
        <f t="shared" si="56"/>
        <v>0</v>
      </c>
      <c r="G146" s="42">
        <f t="shared" si="56"/>
        <v>0</v>
      </c>
      <c r="H146" s="42">
        <f t="shared" si="56"/>
        <v>0</v>
      </c>
      <c r="I146" s="42">
        <f t="shared" si="56"/>
        <v>0</v>
      </c>
      <c r="J146" s="42">
        <f t="shared" si="56"/>
        <v>0</v>
      </c>
      <c r="K146" s="42">
        <f t="shared" si="56"/>
        <v>0</v>
      </c>
      <c r="L146" s="42">
        <f t="shared" si="56"/>
        <v>0</v>
      </c>
      <c r="M146" s="42">
        <f t="shared" si="56"/>
        <v>0</v>
      </c>
      <c r="N146" s="35"/>
      <c r="O146" s="30"/>
    </row>
    <row r="147" spans="1:15" s="19" customFormat="1" ht="18.75" customHeight="1" x14ac:dyDescent="0.2">
      <c r="A147" s="17"/>
      <c r="B147" s="15" t="s">
        <v>10</v>
      </c>
      <c r="C147" s="48"/>
      <c r="D147" s="58">
        <f>SUM(D152+D157+D162)</f>
        <v>553731</v>
      </c>
      <c r="E147" s="58">
        <f t="shared" si="56"/>
        <v>50324.5</v>
      </c>
      <c r="F147" s="58">
        <f t="shared" si="56"/>
        <v>60810.3</v>
      </c>
      <c r="G147" s="58">
        <f t="shared" si="56"/>
        <v>65638.2</v>
      </c>
      <c r="H147" s="58">
        <f t="shared" si="56"/>
        <v>90670</v>
      </c>
      <c r="I147" s="58">
        <f t="shared" si="56"/>
        <v>57257.599999999999</v>
      </c>
      <c r="J147" s="58">
        <f t="shared" si="56"/>
        <v>57257.599999999999</v>
      </c>
      <c r="K147" s="58">
        <f t="shared" si="56"/>
        <v>57257.599999999999</v>
      </c>
      <c r="L147" s="58">
        <f t="shared" si="56"/>
        <v>57257.599999999999</v>
      </c>
      <c r="M147" s="58">
        <f t="shared" si="56"/>
        <v>57257.599999999999</v>
      </c>
      <c r="N147" s="35"/>
      <c r="O147" s="30"/>
    </row>
    <row r="148" spans="1:15" s="19" customFormat="1" ht="18.75" customHeight="1" x14ac:dyDescent="0.2">
      <c r="A148" s="17"/>
      <c r="B148" s="15" t="s">
        <v>11</v>
      </c>
      <c r="C148" s="48"/>
      <c r="D148" s="42">
        <f t="shared" si="56"/>
        <v>0</v>
      </c>
      <c r="E148" s="42">
        <f t="shared" si="56"/>
        <v>0</v>
      </c>
      <c r="F148" s="42">
        <f t="shared" si="56"/>
        <v>0</v>
      </c>
      <c r="G148" s="42">
        <f t="shared" si="56"/>
        <v>0</v>
      </c>
      <c r="H148" s="42">
        <f t="shared" si="56"/>
        <v>0</v>
      </c>
      <c r="I148" s="42">
        <f t="shared" si="56"/>
        <v>0</v>
      </c>
      <c r="J148" s="42">
        <f t="shared" si="56"/>
        <v>0</v>
      </c>
      <c r="K148" s="42">
        <f t="shared" si="56"/>
        <v>0</v>
      </c>
      <c r="L148" s="42">
        <f t="shared" si="56"/>
        <v>0</v>
      </c>
      <c r="M148" s="42">
        <f t="shared" si="56"/>
        <v>0</v>
      </c>
      <c r="N148" s="35"/>
      <c r="O148" s="30"/>
    </row>
    <row r="149" spans="1:15" s="19" customFormat="1" ht="48" customHeight="1" x14ac:dyDescent="0.2">
      <c r="A149" s="17" t="s">
        <v>26</v>
      </c>
      <c r="B149" s="14" t="s">
        <v>14</v>
      </c>
      <c r="C149" s="48"/>
      <c r="D149" s="42">
        <f t="shared" ref="D149:M149" si="57">SUM(D150+D151+D152+D153)</f>
        <v>0</v>
      </c>
      <c r="E149" s="42">
        <f t="shared" si="57"/>
        <v>0</v>
      </c>
      <c r="F149" s="42">
        <f t="shared" si="57"/>
        <v>0</v>
      </c>
      <c r="G149" s="42">
        <f t="shared" si="57"/>
        <v>0</v>
      </c>
      <c r="H149" s="42">
        <f t="shared" si="57"/>
        <v>0</v>
      </c>
      <c r="I149" s="42">
        <f t="shared" si="57"/>
        <v>0</v>
      </c>
      <c r="J149" s="42">
        <f t="shared" si="57"/>
        <v>0</v>
      </c>
      <c r="K149" s="42">
        <f t="shared" si="57"/>
        <v>0</v>
      </c>
      <c r="L149" s="42">
        <f t="shared" si="57"/>
        <v>0</v>
      </c>
      <c r="M149" s="42">
        <f t="shared" si="57"/>
        <v>0</v>
      </c>
      <c r="N149" s="35"/>
      <c r="O149" s="30"/>
    </row>
    <row r="150" spans="1:15" s="19" customFormat="1" ht="18.75" customHeight="1" x14ac:dyDescent="0.2">
      <c r="A150" s="17"/>
      <c r="B150" s="15" t="s">
        <v>8</v>
      </c>
      <c r="C150" s="48"/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35"/>
      <c r="O150" s="30"/>
    </row>
    <row r="151" spans="1:15" s="19" customFormat="1" ht="18" customHeight="1" x14ac:dyDescent="0.2">
      <c r="A151" s="17"/>
      <c r="B151" s="15" t="s">
        <v>9</v>
      </c>
      <c r="C151" s="48"/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35"/>
      <c r="O151" s="30"/>
    </row>
    <row r="152" spans="1:15" s="19" customFormat="1" ht="18.75" customHeight="1" x14ac:dyDescent="0.2">
      <c r="A152" s="17"/>
      <c r="B152" s="15" t="s">
        <v>10</v>
      </c>
      <c r="C152" s="48"/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35"/>
      <c r="O152" s="30"/>
    </row>
    <row r="153" spans="1:15" s="19" customFormat="1" ht="18.75" customHeight="1" x14ac:dyDescent="0.2">
      <c r="A153" s="17"/>
      <c r="B153" s="15" t="s">
        <v>11</v>
      </c>
      <c r="C153" s="48"/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51"/>
      <c r="O153" s="30"/>
    </row>
    <row r="154" spans="1:15" s="19" customFormat="1" ht="66.75" customHeight="1" x14ac:dyDescent="0.2">
      <c r="A154" s="17" t="s">
        <v>27</v>
      </c>
      <c r="B154" s="14" t="s">
        <v>15</v>
      </c>
      <c r="C154" s="48"/>
      <c r="D154" s="42">
        <f t="shared" ref="D154:M154" si="58">SUM(D155+D156+D157+D158)</f>
        <v>0</v>
      </c>
      <c r="E154" s="42">
        <f t="shared" si="58"/>
        <v>0</v>
      </c>
      <c r="F154" s="42">
        <f t="shared" si="58"/>
        <v>0</v>
      </c>
      <c r="G154" s="42">
        <f t="shared" si="58"/>
        <v>0</v>
      </c>
      <c r="H154" s="42">
        <f t="shared" si="58"/>
        <v>0</v>
      </c>
      <c r="I154" s="42">
        <f t="shared" si="58"/>
        <v>0</v>
      </c>
      <c r="J154" s="42">
        <f t="shared" si="58"/>
        <v>0</v>
      </c>
      <c r="K154" s="42">
        <f t="shared" si="58"/>
        <v>0</v>
      </c>
      <c r="L154" s="42">
        <f t="shared" si="58"/>
        <v>0</v>
      </c>
      <c r="M154" s="42">
        <f t="shared" si="58"/>
        <v>0</v>
      </c>
      <c r="N154" s="35"/>
      <c r="O154" s="30"/>
    </row>
    <row r="155" spans="1:15" s="19" customFormat="1" ht="18.75" customHeight="1" x14ac:dyDescent="0.2">
      <c r="A155" s="17"/>
      <c r="B155" s="15" t="s">
        <v>8</v>
      </c>
      <c r="C155" s="48"/>
      <c r="D155" s="42">
        <f>SUM(E155:M155)</f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35"/>
      <c r="O155" s="30"/>
    </row>
    <row r="156" spans="1:15" s="19" customFormat="1" ht="18.75" customHeight="1" x14ac:dyDescent="0.2">
      <c r="A156" s="17"/>
      <c r="B156" s="15" t="s">
        <v>9</v>
      </c>
      <c r="C156" s="48"/>
      <c r="D156" s="42">
        <f t="shared" ref="D156:D158" si="59">SUM(E156:M156)</f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35"/>
      <c r="O156" s="30"/>
    </row>
    <row r="157" spans="1:15" s="19" customFormat="1" ht="18" customHeight="1" x14ac:dyDescent="0.2">
      <c r="A157" s="17"/>
      <c r="B157" s="15" t="s">
        <v>10</v>
      </c>
      <c r="C157" s="48"/>
      <c r="D157" s="42">
        <f t="shared" si="59"/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35"/>
      <c r="O157" s="30"/>
    </row>
    <row r="158" spans="1:15" s="19" customFormat="1" ht="18.75" customHeight="1" x14ac:dyDescent="0.2">
      <c r="A158" s="17"/>
      <c r="B158" s="15" t="s">
        <v>11</v>
      </c>
      <c r="C158" s="48"/>
      <c r="D158" s="42">
        <f t="shared" si="59"/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35"/>
      <c r="O158" s="30"/>
    </row>
    <row r="159" spans="1:15" s="19" customFormat="1" ht="32.25" customHeight="1" x14ac:dyDescent="0.2">
      <c r="A159" s="17" t="s">
        <v>28</v>
      </c>
      <c r="B159" s="14" t="s">
        <v>123</v>
      </c>
      <c r="C159" s="48"/>
      <c r="D159" s="38">
        <f>SUM(D160:D163)</f>
        <v>553895.30000000005</v>
      </c>
      <c r="E159" s="38">
        <f>SUM(E160:E163)</f>
        <v>50488.800000000003</v>
      </c>
      <c r="F159" s="38">
        <f t="shared" ref="F159:M159" si="60">SUM(F160:F163)</f>
        <v>60810.3</v>
      </c>
      <c r="G159" s="38">
        <f t="shared" si="60"/>
        <v>65638.2</v>
      </c>
      <c r="H159" s="38">
        <f t="shared" si="60"/>
        <v>90670</v>
      </c>
      <c r="I159" s="38">
        <f t="shared" si="60"/>
        <v>57257.599999999999</v>
      </c>
      <c r="J159" s="38">
        <f t="shared" si="60"/>
        <v>57257.599999999999</v>
      </c>
      <c r="K159" s="38">
        <f t="shared" si="60"/>
        <v>57257.599999999999</v>
      </c>
      <c r="L159" s="38">
        <f t="shared" si="60"/>
        <v>57257.599999999999</v>
      </c>
      <c r="M159" s="38">
        <f t="shared" si="60"/>
        <v>57257.599999999999</v>
      </c>
      <c r="N159" s="35"/>
      <c r="O159" s="30"/>
    </row>
    <row r="160" spans="1:15" s="19" customFormat="1" ht="18.75" customHeight="1" x14ac:dyDescent="0.2">
      <c r="A160" s="17"/>
      <c r="B160" s="15" t="s">
        <v>8</v>
      </c>
      <c r="C160" s="48"/>
      <c r="D160" s="37">
        <f>SUM(D167+D172+D178+D184)</f>
        <v>0</v>
      </c>
      <c r="E160" s="37">
        <f t="shared" ref="E160:M160" si="61">SUM(E167+E172+E178)</f>
        <v>0</v>
      </c>
      <c r="F160" s="37">
        <f t="shared" si="61"/>
        <v>0</v>
      </c>
      <c r="G160" s="37">
        <f t="shared" si="61"/>
        <v>0</v>
      </c>
      <c r="H160" s="37">
        <f t="shared" si="61"/>
        <v>0</v>
      </c>
      <c r="I160" s="37">
        <f t="shared" si="61"/>
        <v>0</v>
      </c>
      <c r="J160" s="37">
        <f t="shared" si="61"/>
        <v>0</v>
      </c>
      <c r="K160" s="37">
        <f t="shared" si="61"/>
        <v>0</v>
      </c>
      <c r="L160" s="37">
        <f t="shared" si="61"/>
        <v>0</v>
      </c>
      <c r="M160" s="37">
        <f t="shared" si="61"/>
        <v>0</v>
      </c>
      <c r="N160" s="35"/>
      <c r="O160" s="30"/>
    </row>
    <row r="161" spans="1:15" s="19" customFormat="1" ht="18.75" customHeight="1" x14ac:dyDescent="0.2">
      <c r="A161" s="17"/>
      <c r="B161" s="15" t="s">
        <v>9</v>
      </c>
      <c r="C161" s="48"/>
      <c r="D161" s="37">
        <f>SUM(D168+D173+D179+D185)</f>
        <v>164.3</v>
      </c>
      <c r="E161" s="37">
        <f t="shared" ref="E161:M161" si="62">SUM(E168+E173+E179+E185)</f>
        <v>164.3</v>
      </c>
      <c r="F161" s="37">
        <f t="shared" si="62"/>
        <v>0</v>
      </c>
      <c r="G161" s="37">
        <f t="shared" si="62"/>
        <v>0</v>
      </c>
      <c r="H161" s="37">
        <f t="shared" si="62"/>
        <v>0</v>
      </c>
      <c r="I161" s="37">
        <f t="shared" si="62"/>
        <v>0</v>
      </c>
      <c r="J161" s="37">
        <f t="shared" si="62"/>
        <v>0</v>
      </c>
      <c r="K161" s="37">
        <f t="shared" si="62"/>
        <v>0</v>
      </c>
      <c r="L161" s="37">
        <f t="shared" si="62"/>
        <v>0</v>
      </c>
      <c r="M161" s="37">
        <f t="shared" si="62"/>
        <v>0</v>
      </c>
      <c r="N161" s="35"/>
      <c r="O161" s="30"/>
    </row>
    <row r="162" spans="1:15" s="19" customFormat="1" ht="20.25" customHeight="1" x14ac:dyDescent="0.2">
      <c r="A162" s="17"/>
      <c r="B162" s="15" t="s">
        <v>10</v>
      </c>
      <c r="C162" s="48"/>
      <c r="D162" s="37">
        <f>SUM(D169+D174+D180+D186)</f>
        <v>553731</v>
      </c>
      <c r="E162" s="37">
        <f t="shared" ref="E162:M162" si="63">SUM(E169+E174+E180+E186)</f>
        <v>50324.5</v>
      </c>
      <c r="F162" s="37">
        <f t="shared" si="63"/>
        <v>60810.3</v>
      </c>
      <c r="G162" s="37">
        <f t="shared" si="63"/>
        <v>65638.2</v>
      </c>
      <c r="H162" s="37">
        <f>SUM(H169+H174+H180+H186)</f>
        <v>90670</v>
      </c>
      <c r="I162" s="37">
        <f t="shared" si="63"/>
        <v>57257.599999999999</v>
      </c>
      <c r="J162" s="37">
        <f t="shared" si="63"/>
        <v>57257.599999999999</v>
      </c>
      <c r="K162" s="37">
        <f t="shared" si="63"/>
        <v>57257.599999999999</v>
      </c>
      <c r="L162" s="37">
        <f t="shared" si="63"/>
        <v>57257.599999999999</v>
      </c>
      <c r="M162" s="37">
        <f t="shared" si="63"/>
        <v>57257.599999999999</v>
      </c>
      <c r="N162" s="35"/>
      <c r="O162" s="30"/>
    </row>
    <row r="163" spans="1:15" s="19" customFormat="1" ht="18.75" customHeight="1" x14ac:dyDescent="0.2">
      <c r="A163" s="17"/>
      <c r="B163" s="15" t="s">
        <v>11</v>
      </c>
      <c r="C163" s="48"/>
      <c r="D163" s="37">
        <f>SUM(D170+D175+D181+D187)</f>
        <v>0</v>
      </c>
      <c r="E163" s="37">
        <f>SUM(E170+E175+E181+E187)</f>
        <v>0</v>
      </c>
      <c r="F163" s="37">
        <f>SUM(F170+F175+F181+F187)</f>
        <v>0</v>
      </c>
      <c r="G163" s="37">
        <f>SUM(G170+G175+G181+G187)</f>
        <v>0</v>
      </c>
      <c r="H163" s="37">
        <f>SUM(H170+H175+H181+H187)</f>
        <v>0</v>
      </c>
      <c r="I163" s="37">
        <f>SUM(I170+I175+I181+I187)</f>
        <v>0</v>
      </c>
      <c r="J163" s="37">
        <f>SUM(J170+J175+J181+J187)</f>
        <v>0</v>
      </c>
      <c r="K163" s="37">
        <f>SUM(K170+K175+K181+K187)</f>
        <v>0</v>
      </c>
      <c r="L163" s="37">
        <f>SUM(L170+L175+L181+L187)</f>
        <v>0</v>
      </c>
      <c r="M163" s="37">
        <f>SUM(M170+M175+M181+M187)</f>
        <v>0</v>
      </c>
      <c r="N163" s="35"/>
      <c r="O163" s="30"/>
    </row>
    <row r="164" spans="1:15" s="19" customFormat="1" ht="18.75" customHeight="1" x14ac:dyDescent="0.2">
      <c r="A164" s="17"/>
      <c r="B164" s="11"/>
      <c r="C164" s="77" t="s">
        <v>55</v>
      </c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9"/>
      <c r="O164" s="30"/>
    </row>
    <row r="165" spans="1:15" s="19" customFormat="1" ht="18.75" customHeight="1" x14ac:dyDescent="0.2">
      <c r="A165" s="17"/>
      <c r="B165" s="11"/>
      <c r="C165" s="77" t="s">
        <v>56</v>
      </c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9"/>
      <c r="O165" s="30"/>
    </row>
    <row r="166" spans="1:15" s="19" customFormat="1" ht="260.25" customHeight="1" x14ac:dyDescent="0.25">
      <c r="A166" s="17" t="s">
        <v>37</v>
      </c>
      <c r="B166" s="9" t="s">
        <v>130</v>
      </c>
      <c r="C166" s="59" t="s">
        <v>118</v>
      </c>
      <c r="D166" s="60">
        <f t="shared" ref="D166:M166" si="64">SUM(D167+D168+D169+D170)</f>
        <v>492752.45</v>
      </c>
      <c r="E166" s="60">
        <f t="shared" si="64"/>
        <v>46160.85</v>
      </c>
      <c r="F166" s="60">
        <f t="shared" si="64"/>
        <v>50900.3</v>
      </c>
      <c r="G166" s="60">
        <f t="shared" si="64"/>
        <v>52876.7</v>
      </c>
      <c r="H166" s="60">
        <f t="shared" si="64"/>
        <v>56526.6</v>
      </c>
      <c r="I166" s="60">
        <f t="shared" si="64"/>
        <v>57257.599999999999</v>
      </c>
      <c r="J166" s="60">
        <f t="shared" si="64"/>
        <v>57257.599999999999</v>
      </c>
      <c r="K166" s="60">
        <f t="shared" si="64"/>
        <v>57257.599999999999</v>
      </c>
      <c r="L166" s="60">
        <f t="shared" si="64"/>
        <v>57257.599999999999</v>
      </c>
      <c r="M166" s="60">
        <f t="shared" si="64"/>
        <v>57257.599999999999</v>
      </c>
      <c r="N166" s="35" t="s">
        <v>78</v>
      </c>
      <c r="O166" s="30"/>
    </row>
    <row r="167" spans="1:15" s="19" customFormat="1" ht="21" customHeight="1" x14ac:dyDescent="0.2">
      <c r="A167" s="17"/>
      <c r="B167" s="15" t="s">
        <v>8</v>
      </c>
      <c r="C167" s="48"/>
      <c r="D167" s="43">
        <f>SUM(E167:M167)</f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35"/>
      <c r="O167" s="30"/>
    </row>
    <row r="168" spans="1:15" s="19" customFormat="1" ht="18.75" customHeight="1" x14ac:dyDescent="0.2">
      <c r="A168" s="17"/>
      <c r="B168" s="15" t="s">
        <v>9</v>
      </c>
      <c r="C168" s="48"/>
      <c r="D168" s="43">
        <f t="shared" ref="D168:D170" si="65">SUM(E168:M168)</f>
        <v>164.3</v>
      </c>
      <c r="E168" s="43">
        <v>164.3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35"/>
      <c r="O168" s="30"/>
    </row>
    <row r="169" spans="1:15" s="19" customFormat="1" ht="18.75" customHeight="1" x14ac:dyDescent="0.2">
      <c r="A169" s="17"/>
      <c r="B169" s="15" t="s">
        <v>10</v>
      </c>
      <c r="C169" s="48"/>
      <c r="D169" s="43">
        <f t="shared" si="65"/>
        <v>492588.15</v>
      </c>
      <c r="E169" s="60">
        <v>45996.55</v>
      </c>
      <c r="F169" s="60">
        <v>50900.3</v>
      </c>
      <c r="G169" s="60">
        <f>52008.1+687.5+181.1</f>
        <v>52876.7</v>
      </c>
      <c r="H169" s="60">
        <v>56526.6</v>
      </c>
      <c r="I169" s="60">
        <v>57257.599999999999</v>
      </c>
      <c r="J169" s="60">
        <v>57257.599999999999</v>
      </c>
      <c r="K169" s="60">
        <v>57257.599999999999</v>
      </c>
      <c r="L169" s="60">
        <v>57257.599999999999</v>
      </c>
      <c r="M169" s="60">
        <v>57257.599999999999</v>
      </c>
      <c r="N169" s="35"/>
      <c r="O169" s="30"/>
    </row>
    <row r="170" spans="1:15" s="19" customFormat="1" ht="18.75" customHeight="1" x14ac:dyDescent="0.2">
      <c r="A170" s="17"/>
      <c r="B170" s="15" t="s">
        <v>11</v>
      </c>
      <c r="C170" s="48"/>
      <c r="D170" s="43">
        <f t="shared" si="65"/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35"/>
      <c r="O170" s="30"/>
    </row>
    <row r="171" spans="1:15" s="19" customFormat="1" ht="192.75" customHeight="1" x14ac:dyDescent="0.2">
      <c r="A171" s="17" t="s">
        <v>38</v>
      </c>
      <c r="B171" s="13" t="s">
        <v>133</v>
      </c>
      <c r="C171" s="67" t="s">
        <v>118</v>
      </c>
      <c r="D171" s="38">
        <f t="shared" ref="D171:M171" si="66">SUM(D172+D173+D174+D175)</f>
        <v>5434.3</v>
      </c>
      <c r="E171" s="38">
        <f t="shared" si="66"/>
        <v>625.9</v>
      </c>
      <c r="F171" s="38">
        <f t="shared" si="66"/>
        <v>1328.4</v>
      </c>
      <c r="G171" s="38">
        <f t="shared" si="66"/>
        <v>1500</v>
      </c>
      <c r="H171" s="38">
        <f t="shared" si="66"/>
        <v>1980</v>
      </c>
      <c r="I171" s="38">
        <f t="shared" si="66"/>
        <v>0</v>
      </c>
      <c r="J171" s="38">
        <f t="shared" si="66"/>
        <v>0</v>
      </c>
      <c r="K171" s="38">
        <f t="shared" si="66"/>
        <v>0</v>
      </c>
      <c r="L171" s="38">
        <f t="shared" si="66"/>
        <v>0</v>
      </c>
      <c r="M171" s="38">
        <f t="shared" si="66"/>
        <v>0</v>
      </c>
      <c r="N171" s="35" t="s">
        <v>79</v>
      </c>
      <c r="O171" s="30"/>
    </row>
    <row r="172" spans="1:15" s="19" customFormat="1" ht="19.5" customHeight="1" x14ac:dyDescent="0.2">
      <c r="A172" s="17"/>
      <c r="B172" s="15" t="s">
        <v>8</v>
      </c>
      <c r="C172" s="48"/>
      <c r="D172" s="37">
        <f>SUM(E172:M172)</f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5"/>
      <c r="O172" s="30"/>
    </row>
    <row r="173" spans="1:15" s="19" customFormat="1" ht="21.75" customHeight="1" x14ac:dyDescent="0.2">
      <c r="A173" s="17"/>
      <c r="B173" s="15" t="s">
        <v>9</v>
      </c>
      <c r="C173" s="48"/>
      <c r="D173" s="37">
        <f t="shared" ref="D173:D175" si="67">SUM(E173:M173)</f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5"/>
      <c r="O173" s="30"/>
    </row>
    <row r="174" spans="1:15" s="19" customFormat="1" ht="21.75" customHeight="1" x14ac:dyDescent="0.2">
      <c r="A174" s="17"/>
      <c r="B174" s="15" t="s">
        <v>10</v>
      </c>
      <c r="C174" s="48"/>
      <c r="D174" s="37">
        <f t="shared" si="67"/>
        <v>5434.3</v>
      </c>
      <c r="E174" s="38">
        <v>625.9</v>
      </c>
      <c r="F174" s="38">
        <v>1328.4</v>
      </c>
      <c r="G174" s="38">
        <f>1500</f>
        <v>1500</v>
      </c>
      <c r="H174" s="38">
        <v>1980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5"/>
      <c r="O174" s="30"/>
    </row>
    <row r="175" spans="1:15" s="19" customFormat="1" ht="21.75" customHeight="1" x14ac:dyDescent="0.2">
      <c r="A175" s="17"/>
      <c r="B175" s="15" t="s">
        <v>11</v>
      </c>
      <c r="C175" s="48"/>
      <c r="D175" s="37">
        <f t="shared" si="67"/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5"/>
      <c r="O175" s="30"/>
    </row>
    <row r="176" spans="1:15" s="19" customFormat="1" ht="21.75" customHeight="1" x14ac:dyDescent="0.25">
      <c r="A176" s="17"/>
      <c r="B176" s="15"/>
      <c r="C176" s="80" t="s">
        <v>107</v>
      </c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2"/>
      <c r="O176" s="30"/>
    </row>
    <row r="177" spans="1:15" s="19" customFormat="1" ht="264" customHeight="1" x14ac:dyDescent="0.25">
      <c r="A177" s="17" t="s">
        <v>108</v>
      </c>
      <c r="B177" s="13" t="s">
        <v>131</v>
      </c>
      <c r="C177" s="59" t="s">
        <v>118</v>
      </c>
      <c r="D177" s="37">
        <f>SUM(D178:D181)</f>
        <v>55427.9</v>
      </c>
      <c r="E177" s="37">
        <f t="shared" ref="E177:M177" si="68">SUM(E178:E181)</f>
        <v>3702</v>
      </c>
      <c r="F177" s="37">
        <f t="shared" si="68"/>
        <v>8581.6</v>
      </c>
      <c r="G177" s="37">
        <f t="shared" si="68"/>
        <v>11261.5</v>
      </c>
      <c r="H177" s="37">
        <f t="shared" si="68"/>
        <v>31882.799999999999</v>
      </c>
      <c r="I177" s="37">
        <f t="shared" si="68"/>
        <v>0</v>
      </c>
      <c r="J177" s="37">
        <f t="shared" si="68"/>
        <v>0</v>
      </c>
      <c r="K177" s="37">
        <f t="shared" si="68"/>
        <v>0</v>
      </c>
      <c r="L177" s="37">
        <f t="shared" si="68"/>
        <v>0</v>
      </c>
      <c r="M177" s="37">
        <f t="shared" si="68"/>
        <v>0</v>
      </c>
      <c r="N177" s="35"/>
      <c r="O177" s="30"/>
    </row>
    <row r="178" spans="1:15" s="19" customFormat="1" ht="21.75" customHeight="1" x14ac:dyDescent="0.2">
      <c r="A178" s="17"/>
      <c r="B178" s="15" t="s">
        <v>8</v>
      </c>
      <c r="C178" s="48"/>
      <c r="D178" s="37">
        <f>SUM(E178:M178)</f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5"/>
      <c r="O178" s="30"/>
    </row>
    <row r="179" spans="1:15" s="19" customFormat="1" ht="21.75" customHeight="1" x14ac:dyDescent="0.2">
      <c r="A179" s="17"/>
      <c r="B179" s="15" t="s">
        <v>9</v>
      </c>
      <c r="C179" s="48"/>
      <c r="D179" s="37">
        <f t="shared" ref="D179:D181" si="69">SUM(E179:M179)</f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5"/>
      <c r="O179" s="30"/>
    </row>
    <row r="180" spans="1:15" s="19" customFormat="1" ht="21.75" customHeight="1" x14ac:dyDescent="0.2">
      <c r="A180" s="17"/>
      <c r="B180" s="15" t="s">
        <v>10</v>
      </c>
      <c r="C180" s="48"/>
      <c r="D180" s="37">
        <f t="shared" si="69"/>
        <v>55427.9</v>
      </c>
      <c r="E180" s="37">
        <v>3702</v>
      </c>
      <c r="F180" s="37">
        <v>8581.6</v>
      </c>
      <c r="G180" s="37">
        <f>11051.7+2888.5-2678.72</f>
        <v>11261.5</v>
      </c>
      <c r="H180" s="37">
        <v>31882.799999999999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5"/>
      <c r="O180" s="30"/>
    </row>
    <row r="181" spans="1:15" s="19" customFormat="1" ht="21.75" customHeight="1" x14ac:dyDescent="0.2">
      <c r="A181" s="17"/>
      <c r="B181" s="15" t="s">
        <v>11</v>
      </c>
      <c r="C181" s="48"/>
      <c r="D181" s="37">
        <f t="shared" si="69"/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5"/>
      <c r="O181" s="30"/>
    </row>
    <row r="182" spans="1:15" s="19" customFormat="1" ht="21.75" customHeight="1" x14ac:dyDescent="0.25">
      <c r="A182" s="17"/>
      <c r="B182" s="15"/>
      <c r="C182" s="80" t="s">
        <v>146</v>
      </c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2"/>
      <c r="O182" s="30"/>
    </row>
    <row r="183" spans="1:15" s="19" customFormat="1" ht="258.75" customHeight="1" x14ac:dyDescent="0.25">
      <c r="A183" s="17" t="s">
        <v>140</v>
      </c>
      <c r="B183" s="72" t="s">
        <v>148</v>
      </c>
      <c r="C183" s="59" t="s">
        <v>118</v>
      </c>
      <c r="D183" s="37">
        <f>SUM(D184:D187)</f>
        <v>280.60000000000002</v>
      </c>
      <c r="E183" s="37">
        <f t="shared" ref="E183:M183" si="70">SUM(E184:E187)</f>
        <v>0</v>
      </c>
      <c r="F183" s="37">
        <f t="shared" si="70"/>
        <v>0</v>
      </c>
      <c r="G183" s="37">
        <f t="shared" si="70"/>
        <v>0</v>
      </c>
      <c r="H183" s="37">
        <f t="shared" si="70"/>
        <v>280.60000000000002</v>
      </c>
      <c r="I183" s="37">
        <f t="shared" si="70"/>
        <v>0</v>
      </c>
      <c r="J183" s="37">
        <f t="shared" si="70"/>
        <v>0</v>
      </c>
      <c r="K183" s="37">
        <f t="shared" si="70"/>
        <v>0</v>
      </c>
      <c r="L183" s="37">
        <f t="shared" si="70"/>
        <v>0</v>
      </c>
      <c r="M183" s="37">
        <f t="shared" si="70"/>
        <v>0</v>
      </c>
      <c r="N183" s="35"/>
      <c r="O183" s="30"/>
    </row>
    <row r="184" spans="1:15" s="19" customFormat="1" ht="21.75" customHeight="1" x14ac:dyDescent="0.2">
      <c r="A184" s="17"/>
      <c r="B184" s="15" t="s">
        <v>8</v>
      </c>
      <c r="C184" s="48"/>
      <c r="D184" s="37">
        <f>SUM(E184:M184)</f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5"/>
      <c r="O184" s="30"/>
    </row>
    <row r="185" spans="1:15" s="19" customFormat="1" ht="21.75" customHeight="1" x14ac:dyDescent="0.2">
      <c r="A185" s="17"/>
      <c r="B185" s="15" t="s">
        <v>9</v>
      </c>
      <c r="C185" s="48"/>
      <c r="D185" s="37">
        <f t="shared" ref="D185:D187" si="71">SUM(E185:M185)</f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5"/>
      <c r="O185" s="30"/>
    </row>
    <row r="186" spans="1:15" s="19" customFormat="1" ht="21.75" customHeight="1" x14ac:dyDescent="0.2">
      <c r="A186" s="17"/>
      <c r="B186" s="15" t="s">
        <v>10</v>
      </c>
      <c r="C186" s="48"/>
      <c r="D186" s="37">
        <f t="shared" si="71"/>
        <v>280.60000000000002</v>
      </c>
      <c r="E186" s="37">
        <v>0</v>
      </c>
      <c r="F186" s="37">
        <v>0</v>
      </c>
      <c r="G186" s="37">
        <v>0</v>
      </c>
      <c r="H186" s="37">
        <v>280.60000000000002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5"/>
      <c r="O186" s="30"/>
    </row>
    <row r="187" spans="1:15" s="19" customFormat="1" ht="21.75" customHeight="1" x14ac:dyDescent="0.2">
      <c r="A187" s="17"/>
      <c r="B187" s="15" t="s">
        <v>11</v>
      </c>
      <c r="C187" s="48"/>
      <c r="D187" s="37">
        <f t="shared" si="71"/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5"/>
      <c r="O187" s="30"/>
    </row>
    <row r="188" spans="1:15" s="19" customFormat="1" ht="81.75" customHeight="1" x14ac:dyDescent="0.2">
      <c r="A188" s="17" t="s">
        <v>29</v>
      </c>
      <c r="B188" s="18" t="s">
        <v>96</v>
      </c>
      <c r="C188" s="48"/>
      <c r="D188" s="36">
        <f>SUM(D189:D192)</f>
        <v>3992.4</v>
      </c>
      <c r="E188" s="36">
        <f t="shared" ref="E188:M188" si="72">SUM(E189:E192)</f>
        <v>620</v>
      </c>
      <c r="F188" s="36">
        <f t="shared" si="72"/>
        <v>485.2</v>
      </c>
      <c r="G188" s="36">
        <f t="shared" si="72"/>
        <v>458.4</v>
      </c>
      <c r="H188" s="36">
        <f t="shared" si="72"/>
        <v>404.8</v>
      </c>
      <c r="I188" s="36">
        <f t="shared" si="72"/>
        <v>404.8</v>
      </c>
      <c r="J188" s="36">
        <f t="shared" si="72"/>
        <v>404.8</v>
      </c>
      <c r="K188" s="36">
        <f t="shared" si="72"/>
        <v>404.8</v>
      </c>
      <c r="L188" s="36">
        <f t="shared" si="72"/>
        <v>404.8</v>
      </c>
      <c r="M188" s="36">
        <f t="shared" si="72"/>
        <v>404.8</v>
      </c>
      <c r="N188" s="35"/>
      <c r="O188" s="30"/>
    </row>
    <row r="189" spans="1:15" s="19" customFormat="1" ht="20.25" customHeight="1" x14ac:dyDescent="0.2">
      <c r="A189" s="17"/>
      <c r="B189" s="15" t="s">
        <v>8</v>
      </c>
      <c r="C189" s="48"/>
      <c r="D189" s="37">
        <f>SUM(D194+D199+D204)</f>
        <v>0</v>
      </c>
      <c r="E189" s="37">
        <f t="shared" ref="E189:M189" si="73">SUM(E194+E199+E204)</f>
        <v>0</v>
      </c>
      <c r="F189" s="37">
        <f t="shared" si="73"/>
        <v>0</v>
      </c>
      <c r="G189" s="37">
        <f t="shared" si="73"/>
        <v>0</v>
      </c>
      <c r="H189" s="37">
        <f t="shared" si="73"/>
        <v>0</v>
      </c>
      <c r="I189" s="37">
        <f t="shared" si="73"/>
        <v>0</v>
      </c>
      <c r="J189" s="37">
        <f t="shared" si="73"/>
        <v>0</v>
      </c>
      <c r="K189" s="37">
        <f t="shared" si="73"/>
        <v>0</v>
      </c>
      <c r="L189" s="37">
        <f t="shared" si="73"/>
        <v>0</v>
      </c>
      <c r="M189" s="37">
        <f t="shared" si="73"/>
        <v>0</v>
      </c>
      <c r="N189" s="35"/>
      <c r="O189" s="30"/>
    </row>
    <row r="190" spans="1:15" s="19" customFormat="1" ht="20.25" customHeight="1" x14ac:dyDescent="0.2">
      <c r="A190" s="17"/>
      <c r="B190" s="15" t="s">
        <v>9</v>
      </c>
      <c r="C190" s="48"/>
      <c r="D190" s="37">
        <f>SUM(D195+D200+D205)</f>
        <v>0</v>
      </c>
      <c r="E190" s="37">
        <f t="shared" ref="E190:M190" si="74">SUM(E195+E200+E205)</f>
        <v>0</v>
      </c>
      <c r="F190" s="37">
        <f t="shared" si="74"/>
        <v>0</v>
      </c>
      <c r="G190" s="37">
        <f t="shared" si="74"/>
        <v>0</v>
      </c>
      <c r="H190" s="37">
        <f t="shared" si="74"/>
        <v>0</v>
      </c>
      <c r="I190" s="37">
        <f t="shared" si="74"/>
        <v>0</v>
      </c>
      <c r="J190" s="37">
        <f t="shared" si="74"/>
        <v>0</v>
      </c>
      <c r="K190" s="37">
        <f t="shared" si="74"/>
        <v>0</v>
      </c>
      <c r="L190" s="37">
        <f t="shared" si="74"/>
        <v>0</v>
      </c>
      <c r="M190" s="37">
        <f t="shared" si="74"/>
        <v>0</v>
      </c>
      <c r="N190" s="35"/>
      <c r="O190" s="30"/>
    </row>
    <row r="191" spans="1:15" s="19" customFormat="1" ht="20.25" customHeight="1" x14ac:dyDescent="0.2">
      <c r="A191" s="17"/>
      <c r="B191" s="15" t="s">
        <v>10</v>
      </c>
      <c r="C191" s="48"/>
      <c r="D191" s="37">
        <f>SUM(D196+D201+D206)</f>
        <v>3992.4</v>
      </c>
      <c r="E191" s="37">
        <f t="shared" ref="E191:M191" si="75">SUM(E196+E201+E206)</f>
        <v>620</v>
      </c>
      <c r="F191" s="37">
        <f t="shared" si="75"/>
        <v>485.2</v>
      </c>
      <c r="G191" s="37">
        <f t="shared" si="75"/>
        <v>458.4</v>
      </c>
      <c r="H191" s="37">
        <f t="shared" si="75"/>
        <v>404.8</v>
      </c>
      <c r="I191" s="37">
        <f t="shared" si="75"/>
        <v>404.8</v>
      </c>
      <c r="J191" s="37">
        <f t="shared" si="75"/>
        <v>404.8</v>
      </c>
      <c r="K191" s="37">
        <f t="shared" si="75"/>
        <v>404.8</v>
      </c>
      <c r="L191" s="37">
        <f t="shared" si="75"/>
        <v>404.8</v>
      </c>
      <c r="M191" s="37">
        <f t="shared" si="75"/>
        <v>404.8</v>
      </c>
      <c r="N191" s="35"/>
      <c r="O191" s="30"/>
    </row>
    <row r="192" spans="1:15" s="19" customFormat="1" ht="15.75" x14ac:dyDescent="0.2">
      <c r="A192" s="17"/>
      <c r="B192" s="15" t="s">
        <v>11</v>
      </c>
      <c r="C192" s="48"/>
      <c r="D192" s="37">
        <f t="shared" ref="D192:M192" si="76">SUM(D197+D202+D207)</f>
        <v>0</v>
      </c>
      <c r="E192" s="37">
        <f t="shared" si="76"/>
        <v>0</v>
      </c>
      <c r="F192" s="37">
        <f t="shared" si="76"/>
        <v>0</v>
      </c>
      <c r="G192" s="37">
        <f t="shared" si="76"/>
        <v>0</v>
      </c>
      <c r="H192" s="37">
        <f t="shared" si="76"/>
        <v>0</v>
      </c>
      <c r="I192" s="37">
        <f t="shared" si="76"/>
        <v>0</v>
      </c>
      <c r="J192" s="37">
        <f t="shared" si="76"/>
        <v>0</v>
      </c>
      <c r="K192" s="37">
        <f t="shared" si="76"/>
        <v>0</v>
      </c>
      <c r="L192" s="37">
        <f t="shared" si="76"/>
        <v>0</v>
      </c>
      <c r="M192" s="37">
        <f t="shared" si="76"/>
        <v>0</v>
      </c>
      <c r="N192" s="35"/>
      <c r="O192" s="30"/>
    </row>
    <row r="193" spans="1:15" s="19" customFormat="1" ht="47.25" x14ac:dyDescent="0.2">
      <c r="A193" s="17" t="s">
        <v>30</v>
      </c>
      <c r="B193" s="14" t="s">
        <v>14</v>
      </c>
      <c r="C193" s="48"/>
      <c r="D193" s="37">
        <f>SUM(D194+D195+D196+D197)</f>
        <v>0</v>
      </c>
      <c r="E193" s="37">
        <f t="shared" ref="E193:M193" si="77">SUM(E194+E195+E196+E197)</f>
        <v>0</v>
      </c>
      <c r="F193" s="37">
        <f t="shared" si="77"/>
        <v>0</v>
      </c>
      <c r="G193" s="37">
        <f t="shared" si="77"/>
        <v>0</v>
      </c>
      <c r="H193" s="37">
        <f t="shared" si="77"/>
        <v>0</v>
      </c>
      <c r="I193" s="37">
        <f t="shared" si="77"/>
        <v>0</v>
      </c>
      <c r="J193" s="37">
        <f t="shared" si="77"/>
        <v>0</v>
      </c>
      <c r="K193" s="37">
        <f t="shared" si="77"/>
        <v>0</v>
      </c>
      <c r="L193" s="37">
        <f t="shared" si="77"/>
        <v>0</v>
      </c>
      <c r="M193" s="37">
        <f t="shared" si="77"/>
        <v>0</v>
      </c>
      <c r="N193" s="35"/>
      <c r="O193" s="30"/>
    </row>
    <row r="194" spans="1:15" s="19" customFormat="1" ht="15.75" x14ac:dyDescent="0.2">
      <c r="A194" s="17"/>
      <c r="B194" s="15" t="s">
        <v>8</v>
      </c>
      <c r="C194" s="48"/>
      <c r="D194" s="37">
        <f>SUM(E194:M194)</f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5"/>
      <c r="O194" s="30"/>
    </row>
    <row r="195" spans="1:15" s="19" customFormat="1" ht="15.75" x14ac:dyDescent="0.2">
      <c r="A195" s="17"/>
      <c r="B195" s="15" t="s">
        <v>9</v>
      </c>
      <c r="C195" s="48"/>
      <c r="D195" s="37">
        <f t="shared" ref="D195:D196" si="78">SUM(E195:M195)</f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5"/>
      <c r="O195" s="30"/>
    </row>
    <row r="196" spans="1:15" s="19" customFormat="1" ht="15.75" x14ac:dyDescent="0.2">
      <c r="A196" s="17"/>
      <c r="B196" s="15" t="s">
        <v>10</v>
      </c>
      <c r="C196" s="48"/>
      <c r="D196" s="37">
        <f t="shared" si="78"/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5"/>
      <c r="O196" s="30"/>
    </row>
    <row r="197" spans="1:15" s="19" customFormat="1" ht="15.75" x14ac:dyDescent="0.2">
      <c r="A197" s="17"/>
      <c r="B197" s="15" t="s">
        <v>11</v>
      </c>
      <c r="C197" s="48"/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51"/>
      <c r="O197" s="30"/>
    </row>
    <row r="198" spans="1:15" s="19" customFormat="1" ht="63" x14ac:dyDescent="0.2">
      <c r="A198" s="17" t="s">
        <v>31</v>
      </c>
      <c r="B198" s="14" t="s">
        <v>15</v>
      </c>
      <c r="C198" s="48"/>
      <c r="D198" s="37">
        <f>SUM(D199+D200+D201+D202)</f>
        <v>0</v>
      </c>
      <c r="E198" s="37">
        <f>SUM(E199+E200+E201+E202)</f>
        <v>0</v>
      </c>
      <c r="F198" s="37">
        <f t="shared" ref="F198:M198" si="79">SUM(F199+F200+F201+F202)</f>
        <v>0</v>
      </c>
      <c r="G198" s="37">
        <f t="shared" si="79"/>
        <v>0</v>
      </c>
      <c r="H198" s="37">
        <f t="shared" si="79"/>
        <v>0</v>
      </c>
      <c r="I198" s="37">
        <f t="shared" si="79"/>
        <v>0</v>
      </c>
      <c r="J198" s="37">
        <f t="shared" si="79"/>
        <v>0</v>
      </c>
      <c r="K198" s="37">
        <f t="shared" si="79"/>
        <v>0</v>
      </c>
      <c r="L198" s="37">
        <f t="shared" si="79"/>
        <v>0</v>
      </c>
      <c r="M198" s="37">
        <f t="shared" si="79"/>
        <v>0</v>
      </c>
      <c r="N198" s="35"/>
      <c r="O198" s="30"/>
    </row>
    <row r="199" spans="1:15" s="19" customFormat="1" ht="19.5" customHeight="1" x14ac:dyDescent="0.2">
      <c r="A199" s="17"/>
      <c r="B199" s="15" t="s">
        <v>8</v>
      </c>
      <c r="C199" s="48"/>
      <c r="D199" s="37">
        <f>SUM(E199:M199)</f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5"/>
      <c r="O199" s="30"/>
    </row>
    <row r="200" spans="1:15" s="19" customFormat="1" ht="19.5" customHeight="1" x14ac:dyDescent="0.2">
      <c r="A200" s="17"/>
      <c r="B200" s="15" t="s">
        <v>9</v>
      </c>
      <c r="C200" s="48"/>
      <c r="D200" s="37">
        <f t="shared" ref="D200:D202" si="80">SUM(E200:M200)</f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5"/>
      <c r="O200" s="30"/>
    </row>
    <row r="201" spans="1:15" s="19" customFormat="1" ht="19.5" customHeight="1" x14ac:dyDescent="0.2">
      <c r="A201" s="17"/>
      <c r="B201" s="15" t="s">
        <v>10</v>
      </c>
      <c r="C201" s="48"/>
      <c r="D201" s="37">
        <f t="shared" si="80"/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5"/>
      <c r="O201" s="30"/>
    </row>
    <row r="202" spans="1:15" s="19" customFormat="1" ht="19.5" customHeight="1" x14ac:dyDescent="0.2">
      <c r="A202" s="17"/>
      <c r="B202" s="15" t="s">
        <v>11</v>
      </c>
      <c r="C202" s="48"/>
      <c r="D202" s="37">
        <f t="shared" si="80"/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5"/>
      <c r="O202" s="30"/>
    </row>
    <row r="203" spans="1:15" s="19" customFormat="1" ht="36.75" customHeight="1" x14ac:dyDescent="0.2">
      <c r="A203" s="17" t="s">
        <v>32</v>
      </c>
      <c r="B203" s="14" t="s">
        <v>16</v>
      </c>
      <c r="C203" s="48"/>
      <c r="D203" s="37">
        <f t="shared" ref="D203:H203" si="81">SUM(D204+D205+D206+D207)</f>
        <v>3992.4</v>
      </c>
      <c r="E203" s="37">
        <f>SUM(E204+E205+E206+E207)</f>
        <v>620</v>
      </c>
      <c r="F203" s="37">
        <f t="shared" si="81"/>
        <v>485.2</v>
      </c>
      <c r="G203" s="37">
        <f t="shared" si="81"/>
        <v>458.4</v>
      </c>
      <c r="H203" s="37">
        <f t="shared" si="81"/>
        <v>404.8</v>
      </c>
      <c r="I203" s="37">
        <f>SUM(I204+I205+I206+I207)</f>
        <v>404.8</v>
      </c>
      <c r="J203" s="37">
        <f t="shared" ref="J203:M203" si="82">SUM(J204+J205+J206+J207)</f>
        <v>404.8</v>
      </c>
      <c r="K203" s="37">
        <f t="shared" si="82"/>
        <v>404.8</v>
      </c>
      <c r="L203" s="37">
        <f t="shared" si="82"/>
        <v>404.8</v>
      </c>
      <c r="M203" s="37">
        <f t="shared" si="82"/>
        <v>404.8</v>
      </c>
      <c r="N203" s="35"/>
      <c r="O203" s="30"/>
    </row>
    <row r="204" spans="1:15" s="19" customFormat="1" ht="15.75" x14ac:dyDescent="0.2">
      <c r="A204" s="17"/>
      <c r="B204" s="15" t="s">
        <v>8</v>
      </c>
      <c r="C204" s="48"/>
      <c r="D204" s="37">
        <f>SUM(D211+D217+D223)</f>
        <v>0</v>
      </c>
      <c r="E204" s="37">
        <f>SUM(E211+E217+E223)</f>
        <v>0</v>
      </c>
      <c r="F204" s="37">
        <f t="shared" ref="F204:M204" si="83">SUM(F211+F217+F223)</f>
        <v>0</v>
      </c>
      <c r="G204" s="37">
        <f t="shared" si="83"/>
        <v>0</v>
      </c>
      <c r="H204" s="37">
        <f t="shared" si="83"/>
        <v>0</v>
      </c>
      <c r="I204" s="37">
        <f t="shared" si="83"/>
        <v>0</v>
      </c>
      <c r="J204" s="37">
        <f t="shared" si="83"/>
        <v>0</v>
      </c>
      <c r="K204" s="37">
        <f t="shared" si="83"/>
        <v>0</v>
      </c>
      <c r="L204" s="37">
        <f t="shared" si="83"/>
        <v>0</v>
      </c>
      <c r="M204" s="37">
        <f t="shared" si="83"/>
        <v>0</v>
      </c>
      <c r="N204" s="35"/>
      <c r="O204" s="30"/>
    </row>
    <row r="205" spans="1:15" s="19" customFormat="1" ht="15.75" x14ac:dyDescent="0.2">
      <c r="A205" s="17"/>
      <c r="B205" s="15" t="s">
        <v>9</v>
      </c>
      <c r="C205" s="48"/>
      <c r="D205" s="37">
        <f t="shared" ref="D205:D207" si="84">SUM(D212+D218+D224)</f>
        <v>0</v>
      </c>
      <c r="E205" s="37">
        <f t="shared" ref="E205:M207" si="85">SUM(E212+E218+E224)</f>
        <v>0</v>
      </c>
      <c r="F205" s="37">
        <f t="shared" si="85"/>
        <v>0</v>
      </c>
      <c r="G205" s="37">
        <f t="shared" si="85"/>
        <v>0</v>
      </c>
      <c r="H205" s="37">
        <f t="shared" si="85"/>
        <v>0</v>
      </c>
      <c r="I205" s="37">
        <f t="shared" si="85"/>
        <v>0</v>
      </c>
      <c r="J205" s="37">
        <f t="shared" si="85"/>
        <v>0</v>
      </c>
      <c r="K205" s="37">
        <f t="shared" si="85"/>
        <v>0</v>
      </c>
      <c r="L205" s="37">
        <f t="shared" si="85"/>
        <v>0</v>
      </c>
      <c r="M205" s="37">
        <f t="shared" si="85"/>
        <v>0</v>
      </c>
      <c r="N205" s="35"/>
      <c r="O205" s="30"/>
    </row>
    <row r="206" spans="1:15" s="19" customFormat="1" ht="15.75" x14ac:dyDescent="0.2">
      <c r="A206" s="17"/>
      <c r="B206" s="15" t="s">
        <v>10</v>
      </c>
      <c r="C206" s="48"/>
      <c r="D206" s="37">
        <f>SUM(D213+D219+D225)</f>
        <v>3992.4</v>
      </c>
      <c r="E206" s="37">
        <f t="shared" si="85"/>
        <v>620</v>
      </c>
      <c r="F206" s="37">
        <f t="shared" si="85"/>
        <v>485.2</v>
      </c>
      <c r="G206" s="37">
        <f t="shared" si="85"/>
        <v>458.4</v>
      </c>
      <c r="H206" s="37">
        <f t="shared" si="85"/>
        <v>404.8</v>
      </c>
      <c r="I206" s="37">
        <f t="shared" si="85"/>
        <v>404.8</v>
      </c>
      <c r="J206" s="37">
        <f t="shared" si="85"/>
        <v>404.8</v>
      </c>
      <c r="K206" s="37">
        <f t="shared" si="85"/>
        <v>404.8</v>
      </c>
      <c r="L206" s="37">
        <f t="shared" si="85"/>
        <v>404.8</v>
      </c>
      <c r="M206" s="37">
        <f t="shared" si="85"/>
        <v>404.8</v>
      </c>
      <c r="N206" s="35"/>
      <c r="O206" s="30"/>
    </row>
    <row r="207" spans="1:15" s="19" customFormat="1" ht="15.75" x14ac:dyDescent="0.2">
      <c r="A207" s="17"/>
      <c r="B207" s="15" t="s">
        <v>11</v>
      </c>
      <c r="C207" s="48"/>
      <c r="D207" s="37">
        <f t="shared" si="84"/>
        <v>0</v>
      </c>
      <c r="E207" s="37">
        <f t="shared" si="85"/>
        <v>0</v>
      </c>
      <c r="F207" s="37">
        <f t="shared" si="85"/>
        <v>0</v>
      </c>
      <c r="G207" s="37">
        <f t="shared" si="85"/>
        <v>0</v>
      </c>
      <c r="H207" s="37">
        <f t="shared" si="85"/>
        <v>0</v>
      </c>
      <c r="I207" s="37">
        <f t="shared" si="85"/>
        <v>0</v>
      </c>
      <c r="J207" s="37">
        <f t="shared" si="85"/>
        <v>0</v>
      </c>
      <c r="K207" s="37">
        <f t="shared" si="85"/>
        <v>0</v>
      </c>
      <c r="L207" s="37">
        <f t="shared" si="85"/>
        <v>0</v>
      </c>
      <c r="M207" s="37">
        <f t="shared" si="85"/>
        <v>0</v>
      </c>
      <c r="N207" s="35"/>
      <c r="O207" s="30"/>
    </row>
    <row r="208" spans="1:15" s="19" customFormat="1" ht="18" customHeight="1" x14ac:dyDescent="0.2">
      <c r="A208" s="17"/>
      <c r="B208" s="11"/>
      <c r="C208" s="77" t="s">
        <v>109</v>
      </c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9"/>
      <c r="O208" s="30"/>
    </row>
    <row r="209" spans="1:15" s="19" customFormat="1" ht="34.5" customHeight="1" x14ac:dyDescent="0.2">
      <c r="A209" s="17"/>
      <c r="B209" s="11"/>
      <c r="C209" s="77" t="s">
        <v>110</v>
      </c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9"/>
      <c r="O209" s="30"/>
    </row>
    <row r="210" spans="1:15" s="19" customFormat="1" ht="69.75" customHeight="1" x14ac:dyDescent="0.2">
      <c r="A210" s="17" t="s">
        <v>39</v>
      </c>
      <c r="B210" s="13" t="s">
        <v>57</v>
      </c>
      <c r="C210" s="50" t="s">
        <v>47</v>
      </c>
      <c r="D210" s="40">
        <f t="shared" ref="D210:M210" si="86">SUM(D211+D212+D213+D214)</f>
        <v>460</v>
      </c>
      <c r="E210" s="40">
        <f t="shared" si="86"/>
        <v>150</v>
      </c>
      <c r="F210" s="40">
        <f t="shared" si="86"/>
        <v>150</v>
      </c>
      <c r="G210" s="40">
        <f t="shared" si="86"/>
        <v>160</v>
      </c>
      <c r="H210" s="40">
        <f t="shared" si="86"/>
        <v>0</v>
      </c>
      <c r="I210" s="40">
        <f t="shared" si="86"/>
        <v>0</v>
      </c>
      <c r="J210" s="40">
        <f t="shared" si="86"/>
        <v>0</v>
      </c>
      <c r="K210" s="40">
        <f t="shared" si="86"/>
        <v>0</v>
      </c>
      <c r="L210" s="40">
        <f t="shared" si="86"/>
        <v>0</v>
      </c>
      <c r="M210" s="40">
        <f t="shared" si="86"/>
        <v>0</v>
      </c>
      <c r="N210" s="35" t="s">
        <v>81</v>
      </c>
      <c r="O210" s="30"/>
    </row>
    <row r="211" spans="1:15" s="19" customFormat="1" ht="20.25" customHeight="1" x14ac:dyDescent="0.2">
      <c r="A211" s="17"/>
      <c r="B211" s="12" t="s">
        <v>8</v>
      </c>
      <c r="C211" s="61"/>
      <c r="D211" s="40">
        <f>SUM(E211:M211)</f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35"/>
      <c r="O211" s="30"/>
    </row>
    <row r="212" spans="1:15" s="19" customFormat="1" ht="19.5" customHeight="1" x14ac:dyDescent="0.2">
      <c r="A212" s="17"/>
      <c r="B212" s="12" t="s">
        <v>9</v>
      </c>
      <c r="C212" s="48"/>
      <c r="D212" s="40">
        <f t="shared" ref="D212:D214" si="87">SUM(E212:M212)</f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35"/>
      <c r="O212" s="30"/>
    </row>
    <row r="213" spans="1:15" s="19" customFormat="1" ht="20.25" customHeight="1" x14ac:dyDescent="0.2">
      <c r="A213" s="17"/>
      <c r="B213" s="12" t="s">
        <v>10</v>
      </c>
      <c r="C213" s="48"/>
      <c r="D213" s="40">
        <f t="shared" si="87"/>
        <v>460</v>
      </c>
      <c r="E213" s="40">
        <v>150</v>
      </c>
      <c r="F213" s="40">
        <v>150</v>
      </c>
      <c r="G213" s="40">
        <v>160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35"/>
      <c r="O213" s="30"/>
    </row>
    <row r="214" spans="1:15" s="19" customFormat="1" ht="20.25" customHeight="1" x14ac:dyDescent="0.2">
      <c r="A214" s="17"/>
      <c r="B214" s="12" t="s">
        <v>11</v>
      </c>
      <c r="C214" s="48"/>
      <c r="D214" s="40">
        <f t="shared" si="87"/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35"/>
      <c r="O214" s="30"/>
    </row>
    <row r="215" spans="1:15" s="19" customFormat="1" ht="30.75" customHeight="1" x14ac:dyDescent="0.2">
      <c r="A215" s="17"/>
      <c r="B215" s="11"/>
      <c r="C215" s="77" t="s">
        <v>58</v>
      </c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9"/>
      <c r="O215" s="30"/>
    </row>
    <row r="216" spans="1:15" s="19" customFormat="1" ht="48" customHeight="1" x14ac:dyDescent="0.25">
      <c r="A216" s="17" t="s">
        <v>71</v>
      </c>
      <c r="B216" s="20" t="s">
        <v>59</v>
      </c>
      <c r="C216" s="50" t="s">
        <v>60</v>
      </c>
      <c r="D216" s="40">
        <f>SUM(D217+D218+D219+D220)</f>
        <v>3191.1</v>
      </c>
      <c r="E216" s="40">
        <f t="shared" ref="E216:M216" si="88">SUM(E217+E218+E219+E220)</f>
        <v>312.10000000000002</v>
      </c>
      <c r="F216" s="40">
        <f t="shared" si="88"/>
        <v>151.80000000000001</v>
      </c>
      <c r="G216" s="40">
        <f t="shared" si="88"/>
        <v>298.39999999999998</v>
      </c>
      <c r="H216" s="40">
        <f t="shared" si="88"/>
        <v>404.8</v>
      </c>
      <c r="I216" s="40">
        <f t="shared" si="88"/>
        <v>404.8</v>
      </c>
      <c r="J216" s="40">
        <f t="shared" si="88"/>
        <v>404.8</v>
      </c>
      <c r="K216" s="40">
        <f t="shared" si="88"/>
        <v>404.8</v>
      </c>
      <c r="L216" s="40">
        <f t="shared" si="88"/>
        <v>404.8</v>
      </c>
      <c r="M216" s="40">
        <f t="shared" si="88"/>
        <v>404.8</v>
      </c>
      <c r="N216" s="62" t="s">
        <v>113</v>
      </c>
      <c r="O216" s="30"/>
    </row>
    <row r="217" spans="1:15" s="19" customFormat="1" ht="20.25" customHeight="1" x14ac:dyDescent="0.2">
      <c r="A217" s="17"/>
      <c r="B217" s="15" t="s">
        <v>8</v>
      </c>
      <c r="C217" s="48"/>
      <c r="D217" s="40">
        <f>SUM(E217:M217)</f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62"/>
      <c r="O217" s="30"/>
    </row>
    <row r="218" spans="1:15" s="19" customFormat="1" ht="19.5" customHeight="1" x14ac:dyDescent="0.2">
      <c r="A218" s="17"/>
      <c r="B218" s="15" t="s">
        <v>9</v>
      </c>
      <c r="C218" s="48"/>
      <c r="D218" s="40">
        <f t="shared" ref="D218:D220" si="89">SUM(E218:M218)</f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62"/>
      <c r="O218" s="30"/>
    </row>
    <row r="219" spans="1:15" s="19" customFormat="1" ht="19.5" customHeight="1" x14ac:dyDescent="0.2">
      <c r="A219" s="17"/>
      <c r="B219" s="15" t="s">
        <v>10</v>
      </c>
      <c r="C219" s="48"/>
      <c r="D219" s="40">
        <f t="shared" si="89"/>
        <v>3191.1</v>
      </c>
      <c r="E219" s="40">
        <v>312.10000000000002</v>
      </c>
      <c r="F219" s="40">
        <v>151.80000000000001</v>
      </c>
      <c r="G219" s="40">
        <v>298.39999999999998</v>
      </c>
      <c r="H219" s="40">
        <v>404.8</v>
      </c>
      <c r="I219" s="40">
        <v>404.8</v>
      </c>
      <c r="J219" s="40">
        <v>404.8</v>
      </c>
      <c r="K219" s="40">
        <v>404.8</v>
      </c>
      <c r="L219" s="40">
        <v>404.8</v>
      </c>
      <c r="M219" s="40">
        <v>404.8</v>
      </c>
      <c r="N219" s="62"/>
      <c r="O219" s="30"/>
    </row>
    <row r="220" spans="1:15" s="19" customFormat="1" ht="20.25" customHeight="1" x14ac:dyDescent="0.2">
      <c r="A220" s="17"/>
      <c r="B220" s="15" t="s">
        <v>11</v>
      </c>
      <c r="C220" s="48"/>
      <c r="D220" s="40">
        <f t="shared" si="89"/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62"/>
      <c r="O220" s="30"/>
    </row>
    <row r="221" spans="1:15" s="19" customFormat="1" ht="32.25" customHeight="1" x14ac:dyDescent="0.2">
      <c r="A221" s="17"/>
      <c r="B221" s="11"/>
      <c r="C221" s="77" t="s">
        <v>61</v>
      </c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9"/>
      <c r="O221" s="30"/>
    </row>
    <row r="222" spans="1:15" s="19" customFormat="1" ht="63" x14ac:dyDescent="0.2">
      <c r="A222" s="17" t="s">
        <v>95</v>
      </c>
      <c r="B222" s="14" t="s">
        <v>62</v>
      </c>
      <c r="C222" s="50" t="s">
        <v>60</v>
      </c>
      <c r="D222" s="40">
        <f>SUM(D223+D224+D225+D226)</f>
        <v>341.3</v>
      </c>
      <c r="E222" s="40">
        <f>SUM(E223+E224+E225+E226)</f>
        <v>157.9</v>
      </c>
      <c r="F222" s="40">
        <f>SUM(F223+F224+F225+F226)</f>
        <v>183.4</v>
      </c>
      <c r="G222" s="40">
        <f t="shared" ref="G222:M222" si="90">SUM(G223+G224+G225+G226)</f>
        <v>0</v>
      </c>
      <c r="H222" s="40">
        <f t="shared" si="90"/>
        <v>0</v>
      </c>
      <c r="I222" s="40">
        <f t="shared" si="90"/>
        <v>0</v>
      </c>
      <c r="J222" s="40">
        <f t="shared" si="90"/>
        <v>0</v>
      </c>
      <c r="K222" s="40">
        <f t="shared" si="90"/>
        <v>0</v>
      </c>
      <c r="L222" s="40">
        <f t="shared" si="90"/>
        <v>0</v>
      </c>
      <c r="M222" s="40">
        <f t="shared" si="90"/>
        <v>0</v>
      </c>
      <c r="N222" s="35" t="s">
        <v>114</v>
      </c>
      <c r="O222" s="30"/>
    </row>
    <row r="223" spans="1:15" s="19" customFormat="1" ht="19.5" customHeight="1" x14ac:dyDescent="0.2">
      <c r="A223" s="17"/>
      <c r="B223" s="15" t="s">
        <v>8</v>
      </c>
      <c r="C223" s="48"/>
      <c r="D223" s="40">
        <f>SUM(E223:M223)</f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35"/>
      <c r="O223" s="30"/>
    </row>
    <row r="224" spans="1:15" s="19" customFormat="1" ht="20.25" customHeight="1" x14ac:dyDescent="0.2">
      <c r="A224" s="17"/>
      <c r="B224" s="15" t="s">
        <v>9</v>
      </c>
      <c r="C224" s="48"/>
      <c r="D224" s="40">
        <f t="shared" ref="D224:D225" si="91">SUM(E224:M224)</f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35"/>
      <c r="O224" s="30"/>
    </row>
    <row r="225" spans="1:15" s="19" customFormat="1" ht="20.25" customHeight="1" x14ac:dyDescent="0.2">
      <c r="A225" s="17"/>
      <c r="B225" s="15" t="s">
        <v>10</v>
      </c>
      <c r="C225" s="48"/>
      <c r="D225" s="40">
        <f t="shared" si="91"/>
        <v>341.3</v>
      </c>
      <c r="E225" s="40">
        <v>157.9</v>
      </c>
      <c r="F225" s="40">
        <v>183.4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35"/>
      <c r="O225" s="30"/>
    </row>
    <row r="226" spans="1:15" s="19" customFormat="1" ht="20.25" customHeight="1" x14ac:dyDescent="0.2">
      <c r="A226" s="17"/>
      <c r="B226" s="15" t="s">
        <v>11</v>
      </c>
      <c r="C226" s="48"/>
      <c r="D226" s="40">
        <f>SUM(E226:M226)</f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35"/>
      <c r="O226" s="30"/>
    </row>
    <row r="227" spans="1:15" s="19" customFormat="1" ht="78" customHeight="1" x14ac:dyDescent="0.2">
      <c r="A227" s="25" t="s">
        <v>63</v>
      </c>
      <c r="B227" s="18" t="s">
        <v>132</v>
      </c>
      <c r="C227" s="48"/>
      <c r="D227" s="66">
        <f>SUM(D232+D237+D242)</f>
        <v>46743.1</v>
      </c>
      <c r="E227" s="66">
        <f t="shared" ref="E227:M227" si="92">SUM(E232+E237+E242)</f>
        <v>4202</v>
      </c>
      <c r="F227" s="66">
        <f t="shared" si="92"/>
        <v>4074.7</v>
      </c>
      <c r="G227" s="66">
        <f t="shared" si="92"/>
        <v>4079.1</v>
      </c>
      <c r="H227" s="66">
        <f t="shared" si="92"/>
        <v>5713.6</v>
      </c>
      <c r="I227" s="66">
        <f t="shared" si="92"/>
        <v>5724.9</v>
      </c>
      <c r="J227" s="66">
        <f>SUM(J232+J237+J242)</f>
        <v>5737.2</v>
      </c>
      <c r="K227" s="66">
        <f t="shared" si="92"/>
        <v>5737.2</v>
      </c>
      <c r="L227" s="66">
        <f t="shared" si="92"/>
        <v>5737.2</v>
      </c>
      <c r="M227" s="66">
        <f t="shared" si="92"/>
        <v>5737.2</v>
      </c>
      <c r="N227" s="35"/>
      <c r="O227" s="30"/>
    </row>
    <row r="228" spans="1:15" s="19" customFormat="1" ht="18.75" customHeight="1" x14ac:dyDescent="0.2">
      <c r="A228" s="17"/>
      <c r="B228" s="15" t="s">
        <v>8</v>
      </c>
      <c r="C228" s="48"/>
      <c r="D228" s="40">
        <f>SUM(D233+D238+D243)</f>
        <v>0</v>
      </c>
      <c r="E228" s="40">
        <f>SUM(E233+E238+E243)</f>
        <v>0</v>
      </c>
      <c r="F228" s="40">
        <f t="shared" ref="F228:M228" si="93">SUM(F233+F238+F243)</f>
        <v>0</v>
      </c>
      <c r="G228" s="40">
        <f t="shared" si="93"/>
        <v>0</v>
      </c>
      <c r="H228" s="40">
        <f t="shared" si="93"/>
        <v>0</v>
      </c>
      <c r="I228" s="40">
        <f t="shared" si="93"/>
        <v>0</v>
      </c>
      <c r="J228" s="40">
        <f t="shared" si="93"/>
        <v>0</v>
      </c>
      <c r="K228" s="40">
        <f t="shared" si="93"/>
        <v>0</v>
      </c>
      <c r="L228" s="40">
        <f t="shared" si="93"/>
        <v>0</v>
      </c>
      <c r="M228" s="40">
        <f t="shared" si="93"/>
        <v>0</v>
      </c>
      <c r="N228" s="35"/>
      <c r="O228" s="30"/>
    </row>
    <row r="229" spans="1:15" s="19" customFormat="1" ht="18.75" customHeight="1" x14ac:dyDescent="0.2">
      <c r="A229" s="17"/>
      <c r="B229" s="15" t="s">
        <v>9</v>
      </c>
      <c r="C229" s="48"/>
      <c r="D229" s="38">
        <f>SUM(D234+D239+D244)</f>
        <v>22981.200000000001</v>
      </c>
      <c r="E229" s="38">
        <f>SUM(E234+E239+E244)</f>
        <v>1271.5</v>
      </c>
      <c r="F229" s="38">
        <f>SUM(F234+F239+F244)</f>
        <v>2307.6</v>
      </c>
      <c r="G229" s="38">
        <f>SUM(G234+G239+G244)</f>
        <v>2272.5</v>
      </c>
      <c r="H229" s="38">
        <f>SUM(H234+H239+H244)</f>
        <v>2695</v>
      </c>
      <c r="I229" s="38">
        <f>SUM(I234+I239+I244)</f>
        <v>2797.4</v>
      </c>
      <c r="J229" s="38">
        <f t="shared" ref="J229:M229" si="94">SUM(J234+J239+J244)</f>
        <v>2909.3</v>
      </c>
      <c r="K229" s="38">
        <f t="shared" si="94"/>
        <v>2909.3</v>
      </c>
      <c r="L229" s="38">
        <f t="shared" si="94"/>
        <v>2909.3</v>
      </c>
      <c r="M229" s="38">
        <f t="shared" si="94"/>
        <v>2909.3</v>
      </c>
      <c r="N229" s="35"/>
      <c r="O229" s="30"/>
    </row>
    <row r="230" spans="1:15" s="19" customFormat="1" ht="18.75" customHeight="1" x14ac:dyDescent="0.2">
      <c r="A230" s="17"/>
      <c r="B230" s="15" t="s">
        <v>10</v>
      </c>
      <c r="C230" s="48"/>
      <c r="D230" s="38">
        <f>SUM(D235+D240+D245)</f>
        <v>23761.9</v>
      </c>
      <c r="E230" s="38">
        <f t="shared" ref="E230:M230" si="95">SUM(E235+E240+E245)</f>
        <v>2930.5</v>
      </c>
      <c r="F230" s="38">
        <f t="shared" si="95"/>
        <v>1767.1</v>
      </c>
      <c r="G230" s="38">
        <f t="shared" si="95"/>
        <v>1806.6</v>
      </c>
      <c r="H230" s="38">
        <f t="shared" si="95"/>
        <v>3018.6</v>
      </c>
      <c r="I230" s="38">
        <f t="shared" si="95"/>
        <v>2927.5</v>
      </c>
      <c r="J230" s="38">
        <f>SUM(J235+J240+J245)</f>
        <v>2827.9</v>
      </c>
      <c r="K230" s="38">
        <f t="shared" si="95"/>
        <v>2827.9</v>
      </c>
      <c r="L230" s="38">
        <f t="shared" si="95"/>
        <v>2827.9</v>
      </c>
      <c r="M230" s="38">
        <f t="shared" si="95"/>
        <v>2827.9</v>
      </c>
      <c r="N230" s="35"/>
      <c r="O230" s="30"/>
    </row>
    <row r="231" spans="1:15" s="19" customFormat="1" ht="18.75" customHeight="1" x14ac:dyDescent="0.2">
      <c r="A231" s="17"/>
      <c r="B231" s="15" t="s">
        <v>11</v>
      </c>
      <c r="C231" s="48"/>
      <c r="D231" s="40">
        <f t="shared" ref="D231:M231" si="96">SUM(D236+D241+D246)</f>
        <v>0</v>
      </c>
      <c r="E231" s="40">
        <f t="shared" si="96"/>
        <v>0</v>
      </c>
      <c r="F231" s="40">
        <f t="shared" si="96"/>
        <v>0</v>
      </c>
      <c r="G231" s="40">
        <f t="shared" si="96"/>
        <v>0</v>
      </c>
      <c r="H231" s="40">
        <f t="shared" si="96"/>
        <v>0</v>
      </c>
      <c r="I231" s="40">
        <f t="shared" si="96"/>
        <v>0</v>
      </c>
      <c r="J231" s="40">
        <f t="shared" si="96"/>
        <v>0</v>
      </c>
      <c r="K231" s="40">
        <f t="shared" si="96"/>
        <v>0</v>
      </c>
      <c r="L231" s="40">
        <f t="shared" si="96"/>
        <v>0</v>
      </c>
      <c r="M231" s="40">
        <f t="shared" si="96"/>
        <v>0</v>
      </c>
      <c r="N231" s="35"/>
      <c r="O231" s="30"/>
    </row>
    <row r="232" spans="1:15" s="19" customFormat="1" ht="37.5" customHeight="1" x14ac:dyDescent="0.2">
      <c r="A232" s="17" t="s">
        <v>64</v>
      </c>
      <c r="B232" s="14" t="s">
        <v>14</v>
      </c>
      <c r="C232" s="48"/>
      <c r="D232" s="40">
        <f>SUM(D233+D234+D235+D236)</f>
        <v>0</v>
      </c>
      <c r="E232" s="40">
        <f t="shared" ref="E232:M232" si="97">SUM(E233+E234+E235+E236)</f>
        <v>0</v>
      </c>
      <c r="F232" s="40">
        <f t="shared" si="97"/>
        <v>0</v>
      </c>
      <c r="G232" s="40">
        <f t="shared" si="97"/>
        <v>0</v>
      </c>
      <c r="H232" s="40">
        <f t="shared" si="97"/>
        <v>0</v>
      </c>
      <c r="I232" s="40">
        <f t="shared" si="97"/>
        <v>0</v>
      </c>
      <c r="J232" s="40">
        <f t="shared" si="97"/>
        <v>0</v>
      </c>
      <c r="K232" s="40">
        <f t="shared" si="97"/>
        <v>0</v>
      </c>
      <c r="L232" s="40">
        <f t="shared" si="97"/>
        <v>0</v>
      </c>
      <c r="M232" s="40">
        <f t="shared" si="97"/>
        <v>0</v>
      </c>
      <c r="N232" s="35"/>
      <c r="O232" s="30"/>
    </row>
    <row r="233" spans="1:15" s="19" customFormat="1" ht="18.75" customHeight="1" x14ac:dyDescent="0.2">
      <c r="A233" s="17"/>
      <c r="B233" s="15" t="s">
        <v>8</v>
      </c>
      <c r="C233" s="48"/>
      <c r="D233" s="40">
        <f>SUM(E233:M233)</f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35"/>
      <c r="O233" s="30"/>
    </row>
    <row r="234" spans="1:15" s="19" customFormat="1" ht="18" customHeight="1" x14ac:dyDescent="0.2">
      <c r="A234" s="17"/>
      <c r="B234" s="15" t="s">
        <v>9</v>
      </c>
      <c r="C234" s="48"/>
      <c r="D234" s="40">
        <f t="shared" ref="D234:D236" si="98">SUM(E234:M234)</f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35"/>
      <c r="O234" s="30"/>
    </row>
    <row r="235" spans="1:15" s="19" customFormat="1" ht="18.75" customHeight="1" x14ac:dyDescent="0.2">
      <c r="A235" s="17"/>
      <c r="B235" s="15" t="s">
        <v>10</v>
      </c>
      <c r="C235" s="48"/>
      <c r="D235" s="40">
        <f t="shared" si="98"/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35"/>
      <c r="O235" s="30"/>
    </row>
    <row r="236" spans="1:15" s="19" customFormat="1" ht="18.75" customHeight="1" x14ac:dyDescent="0.2">
      <c r="A236" s="17"/>
      <c r="B236" s="15" t="s">
        <v>11</v>
      </c>
      <c r="C236" s="48"/>
      <c r="D236" s="40">
        <f t="shared" si="98"/>
        <v>0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51"/>
      <c r="O236" s="30"/>
    </row>
    <row r="237" spans="1:15" s="19" customFormat="1" ht="62.25" customHeight="1" x14ac:dyDescent="0.2">
      <c r="A237" s="17" t="s">
        <v>65</v>
      </c>
      <c r="B237" s="14" t="s">
        <v>15</v>
      </c>
      <c r="C237" s="48"/>
      <c r="D237" s="40">
        <f>SUM(D238+D239+D240+D241)</f>
        <v>0</v>
      </c>
      <c r="E237" s="40">
        <f>SUM(E238+E239+E240+E241)</f>
        <v>0</v>
      </c>
      <c r="F237" s="40">
        <f t="shared" ref="F237:M237" si="99">SUM(F238+F239+F240+F241)</f>
        <v>0</v>
      </c>
      <c r="G237" s="40">
        <f t="shared" si="99"/>
        <v>0</v>
      </c>
      <c r="H237" s="40">
        <f t="shared" si="99"/>
        <v>0</v>
      </c>
      <c r="I237" s="40">
        <f t="shared" si="99"/>
        <v>0</v>
      </c>
      <c r="J237" s="40">
        <f t="shared" si="99"/>
        <v>0</v>
      </c>
      <c r="K237" s="40">
        <f t="shared" si="99"/>
        <v>0</v>
      </c>
      <c r="L237" s="40">
        <f t="shared" si="99"/>
        <v>0</v>
      </c>
      <c r="M237" s="40">
        <f t="shared" si="99"/>
        <v>0</v>
      </c>
      <c r="N237" s="35"/>
      <c r="O237" s="30"/>
    </row>
    <row r="238" spans="1:15" s="19" customFormat="1" ht="18.75" customHeight="1" x14ac:dyDescent="0.2">
      <c r="A238" s="17"/>
      <c r="B238" s="15" t="s">
        <v>8</v>
      </c>
      <c r="C238" s="48"/>
      <c r="D238" s="40">
        <f>SUM(E238:M238)</f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35"/>
      <c r="O238" s="30"/>
    </row>
    <row r="239" spans="1:15" s="19" customFormat="1" ht="18.75" customHeight="1" x14ac:dyDescent="0.2">
      <c r="A239" s="17"/>
      <c r="B239" s="15" t="s">
        <v>9</v>
      </c>
      <c r="C239" s="48"/>
      <c r="D239" s="40">
        <f t="shared" ref="D239:D241" si="100">SUM(E239:M239)</f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35"/>
      <c r="O239" s="30"/>
    </row>
    <row r="240" spans="1:15" s="19" customFormat="1" ht="18" customHeight="1" x14ac:dyDescent="0.2">
      <c r="A240" s="17"/>
      <c r="B240" s="15" t="s">
        <v>10</v>
      </c>
      <c r="C240" s="48"/>
      <c r="D240" s="40">
        <f t="shared" si="100"/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35"/>
      <c r="O240" s="30"/>
    </row>
    <row r="241" spans="1:15" s="19" customFormat="1" ht="18.75" customHeight="1" x14ac:dyDescent="0.2">
      <c r="A241" s="17"/>
      <c r="B241" s="15" t="s">
        <v>11</v>
      </c>
      <c r="C241" s="48"/>
      <c r="D241" s="40">
        <f t="shared" si="100"/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35"/>
      <c r="O241" s="30"/>
    </row>
    <row r="242" spans="1:15" s="19" customFormat="1" ht="33.75" customHeight="1" x14ac:dyDescent="0.2">
      <c r="A242" s="17" t="s">
        <v>66</v>
      </c>
      <c r="B242" s="14" t="s">
        <v>16</v>
      </c>
      <c r="C242" s="48"/>
      <c r="D242" s="38">
        <f t="shared" ref="D242:I242" si="101">SUM(D243+D244+D245+D246)</f>
        <v>46743.1</v>
      </c>
      <c r="E242" s="38">
        <f t="shared" si="101"/>
        <v>4202</v>
      </c>
      <c r="F242" s="38">
        <f t="shared" si="101"/>
        <v>4074.7</v>
      </c>
      <c r="G242" s="38">
        <f t="shared" si="101"/>
        <v>4079.1</v>
      </c>
      <c r="H242" s="38">
        <f t="shared" si="101"/>
        <v>5713.6</v>
      </c>
      <c r="I242" s="38">
        <f t="shared" si="101"/>
        <v>5724.9</v>
      </c>
      <c r="J242" s="38">
        <f t="shared" ref="J242:M242" si="102">SUM(J243+J244+J245+J246)</f>
        <v>5737.2</v>
      </c>
      <c r="K242" s="38">
        <f t="shared" si="102"/>
        <v>5737.2</v>
      </c>
      <c r="L242" s="38">
        <f t="shared" si="102"/>
        <v>5737.2</v>
      </c>
      <c r="M242" s="38">
        <f t="shared" si="102"/>
        <v>5737.2</v>
      </c>
      <c r="N242" s="35"/>
      <c r="O242" s="30"/>
    </row>
    <row r="243" spans="1:15" s="19" customFormat="1" ht="18.75" customHeight="1" x14ac:dyDescent="0.2">
      <c r="A243" s="17"/>
      <c r="B243" s="15" t="s">
        <v>8</v>
      </c>
      <c r="C243" s="48"/>
      <c r="D243" s="37">
        <f>SUM(E243:M243)</f>
        <v>0</v>
      </c>
      <c r="E243" s="37">
        <f>SUM(E250+E256)</f>
        <v>0</v>
      </c>
      <c r="F243" s="37">
        <f>SUM(F250+F268)</f>
        <v>0</v>
      </c>
      <c r="G243" s="37">
        <f>SUM(G250+G256)</f>
        <v>0</v>
      </c>
      <c r="H243" s="37">
        <f>SUM(H250+H256)</f>
        <v>0</v>
      </c>
      <c r="I243" s="37">
        <f>SUM(I250+I256)</f>
        <v>0</v>
      </c>
      <c r="J243" s="37">
        <f>SUM(J250+J268)</f>
        <v>0</v>
      </c>
      <c r="K243" s="37">
        <f t="shared" ref="K243:M243" si="103">SUM(K250+K268)</f>
        <v>0</v>
      </c>
      <c r="L243" s="37">
        <f t="shared" si="103"/>
        <v>0</v>
      </c>
      <c r="M243" s="37">
        <f t="shared" si="103"/>
        <v>0</v>
      </c>
      <c r="N243" s="35"/>
      <c r="O243" s="30"/>
    </row>
    <row r="244" spans="1:15" s="19" customFormat="1" ht="18.75" customHeight="1" x14ac:dyDescent="0.2">
      <c r="A244" s="17"/>
      <c r="B244" s="15" t="s">
        <v>9</v>
      </c>
      <c r="C244" s="48"/>
      <c r="D244" s="38">
        <f>SUM(E244:M244)</f>
        <v>22981.200000000001</v>
      </c>
      <c r="E244" s="38">
        <f>SUM(E251+E269)</f>
        <v>1271.5</v>
      </c>
      <c r="F244" s="38">
        <f t="shared" ref="F244:M244" si="104">SUM(F251+F269)</f>
        <v>2307.6</v>
      </c>
      <c r="G244" s="38">
        <f t="shared" si="104"/>
        <v>2272.5</v>
      </c>
      <c r="H244" s="38">
        <f t="shared" si="104"/>
        <v>2695</v>
      </c>
      <c r="I244" s="38">
        <f t="shared" si="104"/>
        <v>2797.4</v>
      </c>
      <c r="J244" s="38">
        <f t="shared" si="104"/>
        <v>2909.3</v>
      </c>
      <c r="K244" s="38">
        <f t="shared" si="104"/>
        <v>2909.3</v>
      </c>
      <c r="L244" s="38">
        <f t="shared" si="104"/>
        <v>2909.3</v>
      </c>
      <c r="M244" s="38">
        <f t="shared" si="104"/>
        <v>2909.3</v>
      </c>
      <c r="N244" s="35"/>
      <c r="O244" s="30"/>
    </row>
    <row r="245" spans="1:15" s="19" customFormat="1" ht="20.25" customHeight="1" x14ac:dyDescent="0.2">
      <c r="A245" s="17"/>
      <c r="B245" s="15" t="s">
        <v>10</v>
      </c>
      <c r="C245" s="48"/>
      <c r="D245" s="38">
        <f>SUM(E245:M245)</f>
        <v>23761.9</v>
      </c>
      <c r="E245" s="38">
        <f>SUM(E252+E270)</f>
        <v>2930.5</v>
      </c>
      <c r="F245" s="38">
        <f t="shared" ref="F245:M245" si="105">SUM(F252+F270)</f>
        <v>1767.1</v>
      </c>
      <c r="G245" s="38">
        <f t="shared" si="105"/>
        <v>1806.6</v>
      </c>
      <c r="H245" s="38">
        <f t="shared" si="105"/>
        <v>3018.6</v>
      </c>
      <c r="I245" s="38">
        <f t="shared" si="105"/>
        <v>2927.5</v>
      </c>
      <c r="J245" s="38">
        <f t="shared" si="105"/>
        <v>2827.9</v>
      </c>
      <c r="K245" s="38">
        <f t="shared" si="105"/>
        <v>2827.9</v>
      </c>
      <c r="L245" s="38">
        <f t="shared" si="105"/>
        <v>2827.9</v>
      </c>
      <c r="M245" s="38">
        <f t="shared" si="105"/>
        <v>2827.9</v>
      </c>
      <c r="N245" s="35"/>
      <c r="O245" s="30"/>
    </row>
    <row r="246" spans="1:15" s="19" customFormat="1" ht="18.75" customHeight="1" x14ac:dyDescent="0.2">
      <c r="A246" s="17"/>
      <c r="B246" s="15" t="s">
        <v>11</v>
      </c>
      <c r="C246" s="48"/>
      <c r="D246" s="40">
        <f>SUM(E246:M246)</f>
        <v>0</v>
      </c>
      <c r="E246" s="40">
        <f>SUM(E253+E271)</f>
        <v>0</v>
      </c>
      <c r="F246" s="40">
        <f t="shared" ref="F246:M246" si="106">SUM(F253+F271)</f>
        <v>0</v>
      </c>
      <c r="G246" s="40">
        <f t="shared" si="106"/>
        <v>0</v>
      </c>
      <c r="H246" s="40">
        <f t="shared" si="106"/>
        <v>0</v>
      </c>
      <c r="I246" s="40">
        <f t="shared" si="106"/>
        <v>0</v>
      </c>
      <c r="J246" s="40">
        <f t="shared" si="106"/>
        <v>0</v>
      </c>
      <c r="K246" s="40">
        <f t="shared" si="106"/>
        <v>0</v>
      </c>
      <c r="L246" s="40">
        <f t="shared" si="106"/>
        <v>0</v>
      </c>
      <c r="M246" s="40">
        <f t="shared" si="106"/>
        <v>0</v>
      </c>
      <c r="N246" s="35"/>
      <c r="O246" s="30"/>
    </row>
    <row r="247" spans="1:15" s="19" customFormat="1" ht="20.25" customHeight="1" x14ac:dyDescent="0.2">
      <c r="A247" s="17"/>
      <c r="B247" s="12"/>
      <c r="C247" s="77" t="s">
        <v>67</v>
      </c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9"/>
      <c r="O247" s="30"/>
    </row>
    <row r="248" spans="1:15" ht="18.75" customHeight="1" x14ac:dyDescent="0.2">
      <c r="A248" s="17"/>
      <c r="B248" s="11"/>
      <c r="C248" s="77" t="s">
        <v>111</v>
      </c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9"/>
      <c r="O248" s="30"/>
    </row>
    <row r="249" spans="1:15" ht="63" x14ac:dyDescent="0.2">
      <c r="A249" s="17" t="s">
        <v>69</v>
      </c>
      <c r="B249" s="27" t="s">
        <v>91</v>
      </c>
      <c r="C249" s="50" t="s">
        <v>60</v>
      </c>
      <c r="D249" s="38">
        <f t="shared" ref="D249:H249" si="107">SUM(D250+D251+D252+D253)</f>
        <v>39311.800000000003</v>
      </c>
      <c r="E249" s="38">
        <f t="shared" si="107"/>
        <v>3463.9</v>
      </c>
      <c r="F249" s="38">
        <f t="shared" si="107"/>
        <v>3337.9</v>
      </c>
      <c r="G249" s="38">
        <f t="shared" si="107"/>
        <v>3295.9</v>
      </c>
      <c r="H249" s="38">
        <f t="shared" si="107"/>
        <v>4851.3999999999996</v>
      </c>
      <c r="I249" s="38">
        <f>SUM(I250+I251+I252+I253)</f>
        <v>4862.7</v>
      </c>
      <c r="J249" s="38">
        <f t="shared" ref="J249:M249" si="108">SUM(J250+J251+J252+J253)</f>
        <v>4875</v>
      </c>
      <c r="K249" s="38">
        <f t="shared" si="108"/>
        <v>4875</v>
      </c>
      <c r="L249" s="38">
        <f t="shared" si="108"/>
        <v>4875</v>
      </c>
      <c r="M249" s="38">
        <f t="shared" si="108"/>
        <v>4875</v>
      </c>
      <c r="N249" s="35" t="s">
        <v>115</v>
      </c>
      <c r="O249" s="30"/>
    </row>
    <row r="250" spans="1:15" ht="20.25" customHeight="1" x14ac:dyDescent="0.2">
      <c r="A250" s="17"/>
      <c r="B250" s="15" t="s">
        <v>8</v>
      </c>
      <c r="C250" s="48"/>
      <c r="D250" s="37">
        <f>SUM(E250:M250)</f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5"/>
      <c r="O250" s="30"/>
    </row>
    <row r="251" spans="1:15" ht="19.5" customHeight="1" x14ac:dyDescent="0.2">
      <c r="A251" s="17"/>
      <c r="B251" s="15" t="s">
        <v>9</v>
      </c>
      <c r="C251" s="48"/>
      <c r="D251" s="37">
        <f t="shared" ref="D251:D253" si="109">SUM(E251:M251)</f>
        <v>22981.200000000001</v>
      </c>
      <c r="E251" s="42">
        <v>1271.5</v>
      </c>
      <c r="F251" s="42">
        <v>2307.6</v>
      </c>
      <c r="G251" s="42">
        <v>2272.5</v>
      </c>
      <c r="H251" s="42">
        <v>2695</v>
      </c>
      <c r="I251" s="42">
        <v>2797.4</v>
      </c>
      <c r="J251" s="42">
        <v>2909.3</v>
      </c>
      <c r="K251" s="42">
        <v>2909.3</v>
      </c>
      <c r="L251" s="42">
        <v>2909.3</v>
      </c>
      <c r="M251" s="42">
        <v>2909.3</v>
      </c>
      <c r="N251" s="35"/>
      <c r="O251" s="30"/>
    </row>
    <row r="252" spans="1:15" ht="15.75" x14ac:dyDescent="0.2">
      <c r="A252" s="17"/>
      <c r="B252" s="15" t="s">
        <v>10</v>
      </c>
      <c r="C252" s="48"/>
      <c r="D252" s="37">
        <f t="shared" si="109"/>
        <v>16330.6</v>
      </c>
      <c r="E252" s="42">
        <v>2192.4</v>
      </c>
      <c r="F252" s="42">
        <v>1030.3</v>
      </c>
      <c r="G252" s="42">
        <f>2140.3-1116.9</f>
        <v>1023.4</v>
      </c>
      <c r="H252" s="42">
        <v>2156.4</v>
      </c>
      <c r="I252" s="42">
        <v>2065.3000000000002</v>
      </c>
      <c r="J252" s="42">
        <v>1965.7</v>
      </c>
      <c r="K252" s="42">
        <v>1965.7</v>
      </c>
      <c r="L252" s="42">
        <v>1965.7</v>
      </c>
      <c r="M252" s="42">
        <v>1965.7</v>
      </c>
      <c r="N252" s="35"/>
      <c r="O252" s="30"/>
    </row>
    <row r="253" spans="1:15" ht="21" customHeight="1" x14ac:dyDescent="0.2">
      <c r="A253" s="17"/>
      <c r="B253" s="15" t="s">
        <v>11</v>
      </c>
      <c r="C253" s="48"/>
      <c r="D253" s="37">
        <f t="shared" si="109"/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35"/>
      <c r="O253" s="30"/>
    </row>
    <row r="254" spans="1:15" ht="15.75" hidden="1" x14ac:dyDescent="0.2">
      <c r="A254" s="17"/>
      <c r="B254" s="15"/>
      <c r="C254" s="77" t="s">
        <v>85</v>
      </c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9"/>
      <c r="O254" s="30"/>
    </row>
    <row r="255" spans="1:15" ht="63" hidden="1" x14ac:dyDescent="0.2">
      <c r="A255" s="17" t="s">
        <v>70</v>
      </c>
      <c r="B255" s="14" t="s">
        <v>68</v>
      </c>
      <c r="C255" s="50" t="s">
        <v>60</v>
      </c>
      <c r="D255" s="63">
        <f t="shared" ref="D255:I255" si="110">SUM(D256+D257+D258+D259)</f>
        <v>0</v>
      </c>
      <c r="E255" s="63">
        <f t="shared" si="110"/>
        <v>0</v>
      </c>
      <c r="F255" s="63">
        <f t="shared" si="110"/>
        <v>0</v>
      </c>
      <c r="G255" s="63">
        <f t="shared" si="110"/>
        <v>0</v>
      </c>
      <c r="H255" s="63">
        <f t="shared" si="110"/>
        <v>0</v>
      </c>
      <c r="I255" s="63">
        <f t="shared" si="110"/>
        <v>0</v>
      </c>
      <c r="J255" s="63"/>
      <c r="K255" s="63"/>
      <c r="L255" s="63"/>
      <c r="M255" s="63"/>
      <c r="N255" s="35" t="s">
        <v>88</v>
      </c>
      <c r="O255" s="30"/>
    </row>
    <row r="256" spans="1:15" ht="15.75" hidden="1" x14ac:dyDescent="0.2">
      <c r="A256" s="17"/>
      <c r="B256" s="15" t="s">
        <v>8</v>
      </c>
      <c r="C256" s="48"/>
      <c r="D256" s="55">
        <v>0</v>
      </c>
      <c r="E256" s="55">
        <v>0</v>
      </c>
      <c r="F256" s="55">
        <v>0</v>
      </c>
      <c r="G256" s="55">
        <v>0</v>
      </c>
      <c r="H256" s="55">
        <v>0</v>
      </c>
      <c r="I256" s="55">
        <v>0</v>
      </c>
      <c r="J256" s="55"/>
      <c r="K256" s="55"/>
      <c r="L256" s="55"/>
      <c r="M256" s="55"/>
      <c r="N256" s="35"/>
      <c r="O256" s="30"/>
    </row>
    <row r="257" spans="1:15" ht="15.75" hidden="1" x14ac:dyDescent="0.2">
      <c r="A257" s="17"/>
      <c r="B257" s="15" t="s">
        <v>9</v>
      </c>
      <c r="C257" s="48"/>
      <c r="D257" s="63">
        <v>0</v>
      </c>
      <c r="E257" s="63">
        <v>0</v>
      </c>
      <c r="F257" s="63">
        <v>0</v>
      </c>
      <c r="G257" s="63">
        <v>0</v>
      </c>
      <c r="H257" s="63">
        <v>0</v>
      </c>
      <c r="I257" s="63">
        <v>0</v>
      </c>
      <c r="J257" s="63"/>
      <c r="K257" s="63"/>
      <c r="L257" s="63"/>
      <c r="M257" s="63"/>
      <c r="N257" s="35"/>
      <c r="O257" s="30"/>
    </row>
    <row r="258" spans="1:15" ht="15.75" hidden="1" x14ac:dyDescent="0.2">
      <c r="A258" s="17"/>
      <c r="B258" s="15" t="s">
        <v>10</v>
      </c>
      <c r="C258" s="48"/>
      <c r="D258" s="63">
        <v>0</v>
      </c>
      <c r="E258" s="63">
        <v>0</v>
      </c>
      <c r="F258" s="63">
        <v>0</v>
      </c>
      <c r="G258" s="63">
        <v>0</v>
      </c>
      <c r="H258" s="63">
        <v>0</v>
      </c>
      <c r="I258" s="63">
        <v>0</v>
      </c>
      <c r="J258" s="63"/>
      <c r="K258" s="63"/>
      <c r="L258" s="63"/>
      <c r="M258" s="63"/>
      <c r="N258" s="35"/>
      <c r="O258" s="30"/>
    </row>
    <row r="259" spans="1:15" ht="15.75" hidden="1" x14ac:dyDescent="0.2">
      <c r="A259" s="17"/>
      <c r="B259" s="15" t="s">
        <v>11</v>
      </c>
      <c r="C259" s="48"/>
      <c r="D259" s="55">
        <v>0</v>
      </c>
      <c r="E259" s="55">
        <v>0</v>
      </c>
      <c r="F259" s="55">
        <v>0</v>
      </c>
      <c r="G259" s="55">
        <v>0</v>
      </c>
      <c r="H259" s="55">
        <v>0</v>
      </c>
      <c r="I259" s="55">
        <v>0</v>
      </c>
      <c r="J259" s="55"/>
      <c r="K259" s="55"/>
      <c r="L259" s="55"/>
      <c r="M259" s="55"/>
      <c r="N259" s="35"/>
      <c r="O259" s="30"/>
    </row>
    <row r="260" spans="1:15" ht="15.75" hidden="1" x14ac:dyDescent="0.2">
      <c r="A260" s="17"/>
      <c r="B260" s="15"/>
      <c r="C260" s="77" t="s">
        <v>87</v>
      </c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9"/>
      <c r="O260" s="30"/>
    </row>
    <row r="261" spans="1:15" ht="63" hidden="1" x14ac:dyDescent="0.2">
      <c r="A261" s="17" t="s">
        <v>86</v>
      </c>
      <c r="B261" s="14" t="s">
        <v>68</v>
      </c>
      <c r="C261" s="50" t="s">
        <v>60</v>
      </c>
      <c r="D261" s="63">
        <f t="shared" ref="D261:I261" si="111">SUM(D262+D263+D264+D265)</f>
        <v>0</v>
      </c>
      <c r="E261" s="63">
        <f t="shared" si="111"/>
        <v>0</v>
      </c>
      <c r="F261" s="63">
        <f t="shared" si="111"/>
        <v>0</v>
      </c>
      <c r="G261" s="63">
        <f t="shared" si="111"/>
        <v>0</v>
      </c>
      <c r="H261" s="63">
        <f t="shared" si="111"/>
        <v>0</v>
      </c>
      <c r="I261" s="63">
        <f t="shared" si="111"/>
        <v>0</v>
      </c>
      <c r="J261" s="63"/>
      <c r="K261" s="63"/>
      <c r="L261" s="63"/>
      <c r="M261" s="63"/>
      <c r="N261" s="35" t="s">
        <v>89</v>
      </c>
      <c r="O261" s="30"/>
    </row>
    <row r="262" spans="1:15" ht="15.75" hidden="1" x14ac:dyDescent="0.2">
      <c r="A262" s="17"/>
      <c r="B262" s="15" t="s">
        <v>8</v>
      </c>
      <c r="C262" s="48"/>
      <c r="D262" s="55">
        <v>0</v>
      </c>
      <c r="E262" s="55">
        <v>0</v>
      </c>
      <c r="F262" s="55">
        <v>0</v>
      </c>
      <c r="G262" s="55">
        <v>0</v>
      </c>
      <c r="H262" s="55">
        <v>0</v>
      </c>
      <c r="I262" s="55">
        <v>0</v>
      </c>
      <c r="J262" s="55"/>
      <c r="K262" s="55"/>
      <c r="L262" s="55"/>
      <c r="M262" s="55"/>
      <c r="N262" s="35"/>
      <c r="O262" s="30"/>
    </row>
    <row r="263" spans="1:15" ht="15.75" hidden="1" x14ac:dyDescent="0.2">
      <c r="A263" s="17"/>
      <c r="B263" s="15" t="s">
        <v>9</v>
      </c>
      <c r="C263" s="48"/>
      <c r="D263" s="63">
        <v>0</v>
      </c>
      <c r="E263" s="63">
        <v>0</v>
      </c>
      <c r="F263" s="63">
        <v>0</v>
      </c>
      <c r="G263" s="63">
        <v>0</v>
      </c>
      <c r="H263" s="63">
        <v>0</v>
      </c>
      <c r="I263" s="63">
        <v>0</v>
      </c>
      <c r="J263" s="63"/>
      <c r="K263" s="63"/>
      <c r="L263" s="63"/>
      <c r="M263" s="63"/>
      <c r="N263" s="35"/>
      <c r="O263" s="30"/>
    </row>
    <row r="264" spans="1:15" ht="15.75" hidden="1" x14ac:dyDescent="0.2">
      <c r="A264" s="17"/>
      <c r="B264" s="15" t="s">
        <v>10</v>
      </c>
      <c r="C264" s="48"/>
      <c r="D264" s="63">
        <v>0</v>
      </c>
      <c r="E264" s="63">
        <v>0</v>
      </c>
      <c r="F264" s="63">
        <v>0</v>
      </c>
      <c r="G264" s="63">
        <v>0</v>
      </c>
      <c r="H264" s="63">
        <v>0</v>
      </c>
      <c r="I264" s="63">
        <v>0</v>
      </c>
      <c r="J264" s="63"/>
      <c r="K264" s="63"/>
      <c r="L264" s="63"/>
      <c r="M264" s="63"/>
      <c r="N264" s="35"/>
      <c r="O264" s="30"/>
    </row>
    <row r="265" spans="1:15" ht="15.75" hidden="1" x14ac:dyDescent="0.2">
      <c r="A265" s="17"/>
      <c r="B265" s="15" t="s">
        <v>11</v>
      </c>
      <c r="C265" s="48"/>
      <c r="D265" s="55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0</v>
      </c>
      <c r="J265" s="55"/>
      <c r="K265" s="55"/>
      <c r="L265" s="55"/>
      <c r="M265" s="55"/>
      <c r="N265" s="35"/>
      <c r="O265" s="30"/>
    </row>
    <row r="266" spans="1:15" ht="15.75" x14ac:dyDescent="0.2">
      <c r="A266" s="17"/>
      <c r="B266" s="15"/>
      <c r="C266" s="77" t="s">
        <v>90</v>
      </c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9"/>
      <c r="O266" s="30"/>
    </row>
    <row r="267" spans="1:15" ht="75" x14ac:dyDescent="0.2">
      <c r="A267" s="17" t="s">
        <v>70</v>
      </c>
      <c r="B267" s="28" t="s">
        <v>92</v>
      </c>
      <c r="C267" s="50" t="s">
        <v>119</v>
      </c>
      <c r="D267" s="39">
        <f>SUM(D268+D269+D270+D271)</f>
        <v>7431.3</v>
      </c>
      <c r="E267" s="39">
        <f t="shared" ref="E267:G267" si="112">SUM(E268+E269+E270+E271)</f>
        <v>738.1</v>
      </c>
      <c r="F267" s="39">
        <f t="shared" si="112"/>
        <v>736.8</v>
      </c>
      <c r="G267" s="39">
        <f t="shared" si="112"/>
        <v>783.2</v>
      </c>
      <c r="H267" s="39">
        <f>SUM(H268+H269+H270+H271)</f>
        <v>862.2</v>
      </c>
      <c r="I267" s="39">
        <f t="shared" ref="I267:M267" si="113">SUM(I268+I269+I270+I271)</f>
        <v>862.2</v>
      </c>
      <c r="J267" s="39">
        <f t="shared" si="113"/>
        <v>862.2</v>
      </c>
      <c r="K267" s="39">
        <f t="shared" si="113"/>
        <v>862.2</v>
      </c>
      <c r="L267" s="39">
        <f t="shared" si="113"/>
        <v>862.2</v>
      </c>
      <c r="M267" s="39">
        <f t="shared" si="113"/>
        <v>862.2</v>
      </c>
      <c r="N267" s="35" t="s">
        <v>116</v>
      </c>
      <c r="O267" s="30"/>
    </row>
    <row r="268" spans="1:15" ht="19.5" customHeight="1" x14ac:dyDescent="0.2">
      <c r="A268" s="17"/>
      <c r="B268" s="15" t="s">
        <v>8</v>
      </c>
      <c r="C268" s="48"/>
      <c r="D268" s="39">
        <f>SUM(E268:M268)</f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35"/>
      <c r="O268" s="30"/>
    </row>
    <row r="269" spans="1:15" ht="19.5" customHeight="1" x14ac:dyDescent="0.2">
      <c r="A269" s="17"/>
      <c r="B269" s="15" t="s">
        <v>9</v>
      </c>
      <c r="C269" s="48"/>
      <c r="D269" s="39">
        <f>SUM(E269:M269)</f>
        <v>0</v>
      </c>
      <c r="E269" s="39"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5"/>
      <c r="O269" s="30"/>
    </row>
    <row r="270" spans="1:15" ht="19.5" customHeight="1" x14ac:dyDescent="0.25">
      <c r="A270" s="17"/>
      <c r="B270" s="15" t="s">
        <v>10</v>
      </c>
      <c r="C270" s="48"/>
      <c r="D270" s="39">
        <f>SUM(E270:M270)</f>
        <v>7431.3</v>
      </c>
      <c r="E270" s="73">
        <v>738.1</v>
      </c>
      <c r="F270" s="73">
        <v>736.8</v>
      </c>
      <c r="G270" s="73">
        <f>783.2</f>
        <v>783.2</v>
      </c>
      <c r="H270" s="73">
        <v>862.2</v>
      </c>
      <c r="I270" s="73">
        <v>862.2</v>
      </c>
      <c r="J270" s="73">
        <v>862.2</v>
      </c>
      <c r="K270" s="73">
        <v>862.2</v>
      </c>
      <c r="L270" s="73">
        <v>862.2</v>
      </c>
      <c r="M270" s="73">
        <v>862.2</v>
      </c>
      <c r="N270" s="35"/>
      <c r="O270" s="30"/>
    </row>
    <row r="271" spans="1:15" ht="19.5" customHeight="1" x14ac:dyDescent="0.2">
      <c r="A271" s="17"/>
      <c r="B271" s="15" t="s">
        <v>11</v>
      </c>
      <c r="C271" s="48"/>
      <c r="D271" s="39">
        <f>SUM(E271:M271)</f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35"/>
      <c r="O271" s="30"/>
    </row>
    <row r="272" spans="1:15" ht="15.75" x14ac:dyDescent="0.2">
      <c r="C272" s="70"/>
      <c r="D272" s="70"/>
      <c r="E272" s="70"/>
      <c r="F272" s="70"/>
      <c r="G272" s="75"/>
      <c r="H272" s="76"/>
      <c r="I272" s="76"/>
      <c r="J272" s="75"/>
      <c r="K272" s="75"/>
      <c r="L272" s="75"/>
      <c r="M272" s="74"/>
      <c r="N272" s="75"/>
    </row>
  </sheetData>
  <mergeCells count="37">
    <mergeCell ref="F1:N1"/>
    <mergeCell ref="F3:N3"/>
    <mergeCell ref="F2:N2"/>
    <mergeCell ref="A6:N6"/>
    <mergeCell ref="A10:A11"/>
    <mergeCell ref="B10:B11"/>
    <mergeCell ref="G4:N4"/>
    <mergeCell ref="F5:N5"/>
    <mergeCell ref="C9:I9"/>
    <mergeCell ref="A7:N7"/>
    <mergeCell ref="A8:N8"/>
    <mergeCell ref="C76:N76"/>
    <mergeCell ref="C109:N109"/>
    <mergeCell ref="C102:N102"/>
    <mergeCell ref="C70:N70"/>
    <mergeCell ref="C10:C11"/>
    <mergeCell ref="C59:N59"/>
    <mergeCell ref="D10:M10"/>
    <mergeCell ref="C58:N58"/>
    <mergeCell ref="C209:N209"/>
    <mergeCell ref="C103:N103"/>
    <mergeCell ref="C221:N221"/>
    <mergeCell ref="C215:N215"/>
    <mergeCell ref="C165:N165"/>
    <mergeCell ref="C164:N164"/>
    <mergeCell ref="C176:N176"/>
    <mergeCell ref="C138:N138"/>
    <mergeCell ref="C182:N182"/>
    <mergeCell ref="C132:N132"/>
    <mergeCell ref="C120:N120"/>
    <mergeCell ref="C208:N208"/>
    <mergeCell ref="C126:N126"/>
    <mergeCell ref="C254:N254"/>
    <mergeCell ref="C260:N260"/>
    <mergeCell ref="C266:N266"/>
    <mergeCell ref="C248:N248"/>
    <mergeCell ref="C247:N247"/>
  </mergeCells>
  <phoneticPr fontId="3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6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2019-01-09T04:04:04Z</cp:lastPrinted>
  <dcterms:created xsi:type="dcterms:W3CDTF">2014-04-17T10:23:22Z</dcterms:created>
  <dcterms:modified xsi:type="dcterms:W3CDTF">2019-01-10T04:31:27Z</dcterms:modified>
</cp:coreProperties>
</file>