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5" i="2" l="1"/>
  <c r="D24" i="2" l="1"/>
  <c r="D23" i="2" s="1"/>
  <c r="C24" i="2"/>
  <c r="C23" i="2" s="1"/>
  <c r="E20" i="2"/>
  <c r="E18" i="2"/>
  <c r="E16" i="2"/>
  <c r="D26" i="1" l="1"/>
  <c r="C26" i="1"/>
  <c r="D44" i="1" l="1"/>
  <c r="C44" i="1"/>
  <c r="E45" i="1"/>
  <c r="E29" i="2" l="1"/>
  <c r="E30" i="2"/>
  <c r="E28" i="2"/>
  <c r="C8" i="2" l="1"/>
  <c r="D8" i="2"/>
  <c r="C47" i="1" l="1"/>
  <c r="C40" i="1"/>
  <c r="C38" i="1"/>
  <c r="C36" i="1"/>
  <c r="C30" i="1"/>
  <c r="C21" i="1"/>
  <c r="C18" i="1"/>
  <c r="C16" i="1"/>
  <c r="D8" i="1"/>
  <c r="C8" i="1"/>
  <c r="D40" i="1"/>
  <c r="C49" i="1" l="1"/>
  <c r="E12" i="1"/>
  <c r="D18" i="1" l="1"/>
  <c r="E42" i="1" l="1"/>
  <c r="D38" i="1"/>
  <c r="D47" i="1" l="1"/>
  <c r="D36" i="1"/>
  <c r="D30" i="1"/>
  <c r="D21" i="1"/>
  <c r="D16" i="1"/>
  <c r="E8" i="1"/>
  <c r="D31" i="2"/>
  <c r="D49" i="1" l="1"/>
  <c r="C31" i="2"/>
  <c r="E27" i="2" l="1"/>
  <c r="E26" i="2"/>
  <c r="E25" i="2"/>
  <c r="E24" i="2"/>
  <c r="E23" i="2"/>
  <c r="E21" i="2"/>
  <c r="E19" i="2"/>
  <c r="E17" i="2"/>
  <c r="E15" i="2"/>
  <c r="E14" i="2"/>
  <c r="E13" i="2"/>
  <c r="E11" i="2"/>
  <c r="E10" i="2"/>
  <c r="E9" i="2"/>
  <c r="E48" i="1"/>
  <c r="E46" i="1"/>
  <c r="E43" i="1"/>
  <c r="E41" i="1"/>
  <c r="E39" i="1"/>
  <c r="E37" i="1"/>
  <c r="E35" i="1"/>
  <c r="E34" i="1"/>
  <c r="E33" i="1"/>
  <c r="E32" i="1"/>
  <c r="E31" i="1"/>
  <c r="E29" i="1"/>
  <c r="E28" i="1"/>
  <c r="E27" i="1"/>
  <c r="E25" i="1"/>
  <c r="E24" i="1"/>
  <c r="E23" i="1"/>
  <c r="E22" i="1"/>
  <c r="E20" i="1"/>
  <c r="E19" i="1"/>
  <c r="E17" i="1"/>
  <c r="E15" i="1"/>
  <c r="E14" i="1"/>
  <c r="E13" i="1"/>
  <c r="E11" i="1"/>
  <c r="E10" i="1"/>
  <c r="E9" i="1"/>
  <c r="E40" i="1" l="1"/>
  <c r="E26" i="1"/>
  <c r="E38" i="1"/>
  <c r="E44" i="1"/>
  <c r="E36" i="1"/>
  <c r="E16" i="1"/>
  <c r="E21" i="1"/>
  <c r="E47" i="1"/>
  <c r="E18" i="1"/>
  <c r="E30" i="1"/>
  <c r="E8" i="2"/>
  <c r="E31" i="2"/>
  <c r="E49" i="1" l="1"/>
</calcChain>
</file>

<file path=xl/sharedStrings.xml><?xml version="1.0" encoding="utf-8"?>
<sst xmlns="http://schemas.openxmlformats.org/spreadsheetml/2006/main" count="148" uniqueCount="140">
  <si>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</si>
  <si>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</si>
  <si>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</si>
  <si>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</si>
  <si>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</si>
  <si>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</si>
  <si>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</si>
  <si>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</si>
  <si>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</si>
  <si>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</si>
  <si>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</si>
  <si>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</si>
  <si>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</si>
  <si>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</si>
  <si>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</si>
  <si>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</si>
  <si>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</si>
  <si>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</si>
  <si>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</si>
  <si>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</si>
  <si>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</si>
  <si>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</si>
  <si>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</si>
  <si>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</si>
  <si>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</si>
  <si>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</si>
  <si>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</si>
  <si>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</si>
  <si>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</si>
  <si>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</si>
  <si>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</si>
  <si>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</si>
  <si>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</si>
  <si>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</si>
  <si>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</si>
  <si>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</si>
  <si>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</si>
  <si>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</si>
  <si>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</si>
  <si>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</si>
  <si>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</si>
  <si>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</si>
  <si>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</si>
  <si>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</si>
  <si>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</si>
  <si>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</si>
  <si>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</si>
  <si>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</si>
  <si>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</si>
  <si>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</si>
  <si>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</si>
  <si>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</si>
  <si>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</si>
  <si>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</si>
  <si>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</si>
  <si>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</si>
  <si>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</si>
  <si>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</si>
  <si>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</si>
  <si>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</si>
  <si>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</si>
  <si>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</si>
  <si>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</si>
  <si>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</si>
  <si>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</si>
  <si>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</si>
  <si>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</si>
  <si>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</si>
  <si>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</si>
  <si>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</si>
  <si>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</si>
  <si>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</si>
  <si>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</si>
  <si>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</si>
  <si>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</si>
  <si>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</si>
  <si>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</si>
  <si>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</si>
  <si>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</si>
  <si>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</si>
  <si>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</si>
  <si>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</si>
  <si>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</si>
  <si>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</si>
  <si>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</si>
  <si>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</si>
  <si>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</si>
  <si>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</si>
  <si>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</si>
  <si>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</si>
  <si>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</si>
  <si>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</si>
  <si>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</si>
  <si>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</si>
  <si>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</si>
  <si>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</si>
  <si>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</si>
  <si>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</si>
  <si>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</si>
  <si>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</si>
  <si>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</si>
  <si>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</si>
  <si>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</si>
  <si>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</si>
  <si>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</si>
  <si>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</si>
  <si>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</si>
  <si>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</si>
  <si>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</si>
  <si>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</si>
  <si>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</si>
  <si>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</si>
  <si>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</si>
  <si>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</si>
  <si>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</si>
  <si>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</si>
  <si>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</si>
  <si>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</si>
  <si>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</si>
  <si>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</si>
  <si>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</si>
  <si>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</si>
  <si>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</si>
  <si>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</si>
  <si>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</si>
  <si>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</si>
  <si>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</si>
  <si>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</si>
  <si>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</si>
  <si>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</si>
  <si>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</si>
  <si>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</si>
  <si>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</si>
  <si>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</si>
  <si>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</si>
  <si>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</si>
  <si>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</si>
  <si>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Земельный налог</t>
  </si>
  <si>
    <t>11 01</t>
  </si>
  <si>
    <t>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</si>
</sst>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1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/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/>
    <xf numFmtId="4" fontId="1" fillId="0" borderId="0" xfId="0" applyNumberFormat="1" applyFont="1" applyFill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6" fillId="0" borderId="0" xfId="0" applyFont="1" applyFill="1"/>
    <xf numFmtId="0" fontId="1" fillId="0" borderId="1" xfId="0" applyFont="1" applyFill="1" applyBorder="1" applyAlignment="1">
      <alignment horizontal="center" vertical="distributed" textRotation="90" wrapText="1"/>
    </xf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abSelected="1" topLeftCell="A13" zoomScaleNormal="100" workbookViewId="0">
      <selection activeCell="B54" sqref="B54"/>
    </sheetView>
  </sheetViews>
  <sheetFormatPr defaultColWidth="9.140625" defaultRowHeight="12.75" x14ac:dyDescent="0.2"/>
  <cols>
    <col min="1" max="1" width="61.140625" style="1" customWidth="1"/>
    <col min="2" max="2" width="13" style="19" customWidth="1"/>
    <col min="3" max="3" width="15" style="19" customWidth="1"/>
    <col min="4" max="4" width="14.7109375" style="19" customWidth="1"/>
    <col min="5" max="5" width="11.28515625" style="19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.5" customHeight="1" x14ac:dyDescent="0.2">
      <c r="A1" s="53"/>
      <c r="B1" s="53"/>
      <c r="C1" s="53"/>
      <c r="D1" s="53"/>
      <c r="E1" s="53"/>
    </row>
    <row r="2" spans="1:1024" ht="54" customHeight="1" x14ac:dyDescent="0.2">
      <c r="A2" s="56" t="s">
        <v>0</v>
      </c>
      <c r="B2" s="56"/>
      <c r="C2" s="56"/>
      <c r="D2" s="56"/>
      <c r="E2" s="56"/>
    </row>
    <row r="3" spans="1:1024" ht="20.25" x14ac:dyDescent="0.2">
      <c r="A3" s="56" t="s">
        <v>139</v>
      </c>
      <c r="B3" s="56"/>
      <c r="C3" s="56"/>
      <c r="D3" s="56"/>
      <c r="E3" s="56"/>
    </row>
    <row r="4" spans="1:1024" ht="3.75" customHeight="1" x14ac:dyDescent="0.2"/>
    <row r="5" spans="1:1024" ht="22.5" customHeight="1" x14ac:dyDescent="0.2">
      <c r="A5" s="3"/>
      <c r="B5" s="40"/>
      <c r="E5" s="59" t="s">
        <v>1</v>
      </c>
    </row>
    <row r="6" spans="1:1024" ht="116.25" customHeight="1" x14ac:dyDescent="0.2">
      <c r="A6" s="26" t="s">
        <v>2</v>
      </c>
      <c r="B6" s="41" t="s">
        <v>3</v>
      </c>
      <c r="C6" s="41" t="s">
        <v>4</v>
      </c>
      <c r="D6" s="50" t="s">
        <v>5</v>
      </c>
      <c r="E6" s="47" t="s">
        <v>6</v>
      </c>
    </row>
    <row r="7" spans="1:1024" s="3" customFormat="1" x14ac:dyDescent="0.2">
      <c r="A7" s="4">
        <v>2</v>
      </c>
      <c r="B7" s="42">
        <v>3</v>
      </c>
      <c r="C7" s="42">
        <v>6</v>
      </c>
      <c r="D7" s="42">
        <v>7</v>
      </c>
      <c r="E7" s="42">
        <v>8</v>
      </c>
      <c r="AMH7"/>
      <c r="AMI7"/>
      <c r="AMJ7"/>
    </row>
    <row r="8" spans="1:1024" s="20" customFormat="1" ht="17.25" customHeight="1" x14ac:dyDescent="0.2">
      <c r="A8" s="34" t="s">
        <v>7</v>
      </c>
      <c r="B8" s="35" t="s">
        <v>8</v>
      </c>
      <c r="C8" s="36">
        <f>C9+C10+C11+C12+C13+C14+C15</f>
        <v>90148.88</v>
      </c>
      <c r="D8" s="36">
        <f>D9+D10+D11+D12+D13+D14+D15</f>
        <v>79513.05</v>
      </c>
      <c r="E8" s="33">
        <f>D8/C8*100</f>
        <v>88.20192774441567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</row>
    <row r="9" spans="1:1024" s="20" customFormat="1" ht="25.5" x14ac:dyDescent="0.2">
      <c r="A9" s="15" t="s">
        <v>9</v>
      </c>
      <c r="B9" s="16" t="s">
        <v>10</v>
      </c>
      <c r="C9" s="17">
        <v>4207.7</v>
      </c>
      <c r="D9" s="17">
        <v>4191.1499999999996</v>
      </c>
      <c r="E9" s="18">
        <f>D9/C9*100</f>
        <v>99.606673479573161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</row>
    <row r="10" spans="1:1024" s="20" customFormat="1" ht="38.25" x14ac:dyDescent="0.2">
      <c r="A10" s="21" t="s">
        <v>11</v>
      </c>
      <c r="B10" s="22" t="s">
        <v>12</v>
      </c>
      <c r="C10" s="17">
        <v>2351.1</v>
      </c>
      <c r="D10" s="17">
        <v>2349.8200000000002</v>
      </c>
      <c r="E10" s="18">
        <f>D10/C10*100</f>
        <v>99.945557398664462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</row>
    <row r="11" spans="1:1024" s="20" customFormat="1" ht="38.25" x14ac:dyDescent="0.2">
      <c r="A11" s="23" t="s">
        <v>13</v>
      </c>
      <c r="B11" s="24" t="s">
        <v>14</v>
      </c>
      <c r="C11" s="17">
        <v>29279.759999999998</v>
      </c>
      <c r="D11" s="17">
        <v>28798.66</v>
      </c>
      <c r="E11" s="18">
        <f>D11/C11*100</f>
        <v>98.356885438951693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</row>
    <row r="12" spans="1:1024" s="20" customFormat="1" x14ac:dyDescent="0.2">
      <c r="A12" s="23" t="s">
        <v>15</v>
      </c>
      <c r="B12" s="24" t="s">
        <v>16</v>
      </c>
      <c r="C12" s="17">
        <v>1.3</v>
      </c>
      <c r="D12" s="17">
        <v>0</v>
      </c>
      <c r="E12" s="18">
        <f>D12/C12*100</f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</row>
    <row r="13" spans="1:1024" s="20" customFormat="1" ht="25.5" x14ac:dyDescent="0.2">
      <c r="A13" s="21" t="s">
        <v>18</v>
      </c>
      <c r="B13" s="22" t="s">
        <v>19</v>
      </c>
      <c r="C13" s="17">
        <v>14011.78</v>
      </c>
      <c r="D13" s="17">
        <v>13480.61</v>
      </c>
      <c r="E13" s="18">
        <f t="shared" ref="E13:E49" si="0">D13/C13*100</f>
        <v>96.209118327578651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</row>
    <row r="14" spans="1:1024" s="20" customFormat="1" x14ac:dyDescent="0.2">
      <c r="A14" s="23" t="s">
        <v>20</v>
      </c>
      <c r="B14" s="25" t="s">
        <v>21</v>
      </c>
      <c r="C14" s="17">
        <v>3896.56</v>
      </c>
      <c r="D14" s="17">
        <v>0</v>
      </c>
      <c r="E14" s="18">
        <f t="shared" si="0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</row>
    <row r="15" spans="1:1024" s="20" customFormat="1" x14ac:dyDescent="0.2">
      <c r="A15" s="23" t="s">
        <v>22</v>
      </c>
      <c r="B15" s="25" t="s">
        <v>23</v>
      </c>
      <c r="C15" s="17">
        <v>36400.68</v>
      </c>
      <c r="D15" s="17">
        <v>30692.81</v>
      </c>
      <c r="E15" s="18">
        <f t="shared" si="0"/>
        <v>84.319331397105771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</row>
    <row r="16" spans="1:1024" s="20" customFormat="1" ht="20.25" customHeight="1" x14ac:dyDescent="0.2">
      <c r="A16" s="31" t="s">
        <v>24</v>
      </c>
      <c r="B16" s="32" t="s">
        <v>25</v>
      </c>
      <c r="C16" s="36">
        <f>C17</f>
        <v>336.4</v>
      </c>
      <c r="D16" s="36">
        <f>D17</f>
        <v>336.399</v>
      </c>
      <c r="E16" s="33">
        <f t="shared" si="0"/>
        <v>99.999702734839474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</row>
    <row r="17" spans="1:1021" s="20" customFormat="1" x14ac:dyDescent="0.2">
      <c r="A17" s="23" t="s">
        <v>26</v>
      </c>
      <c r="B17" s="25" t="s">
        <v>27</v>
      </c>
      <c r="C17" s="27">
        <v>336.4</v>
      </c>
      <c r="D17" s="17">
        <v>336.399</v>
      </c>
      <c r="E17" s="18">
        <f t="shared" si="0"/>
        <v>99.999702734839474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</row>
    <row r="18" spans="1:1021" ht="29.25" customHeight="1" x14ac:dyDescent="0.2">
      <c r="A18" s="7" t="s">
        <v>28</v>
      </c>
      <c r="B18" s="32" t="s">
        <v>29</v>
      </c>
      <c r="C18" s="30">
        <f>C19+C20</f>
        <v>9611.34</v>
      </c>
      <c r="D18" s="30">
        <f>D19+D20</f>
        <v>7437.6390000000001</v>
      </c>
      <c r="E18" s="33">
        <f t="shared" si="0"/>
        <v>77.383996404247483</v>
      </c>
    </row>
    <row r="19" spans="1:1021" x14ac:dyDescent="0.2">
      <c r="A19" s="6" t="s">
        <v>30</v>
      </c>
      <c r="B19" s="25" t="s">
        <v>31</v>
      </c>
      <c r="C19" s="27">
        <v>9521.0400000000009</v>
      </c>
      <c r="D19" s="17">
        <v>7397.3389999999999</v>
      </c>
      <c r="E19" s="18">
        <f t="shared" si="0"/>
        <v>77.694653105122953</v>
      </c>
    </row>
    <row r="20" spans="1:1021" ht="25.5" x14ac:dyDescent="0.2">
      <c r="A20" s="6" t="s">
        <v>32</v>
      </c>
      <c r="B20" s="25" t="s">
        <v>33</v>
      </c>
      <c r="C20" s="27">
        <v>90.3</v>
      </c>
      <c r="D20" s="17">
        <v>40.299999999999997</v>
      </c>
      <c r="E20" s="18">
        <f t="shared" si="0"/>
        <v>44.629014396456256</v>
      </c>
    </row>
    <row r="21" spans="1:1021" s="20" customFormat="1" ht="18.75" customHeight="1" x14ac:dyDescent="0.2">
      <c r="A21" s="31" t="s">
        <v>34</v>
      </c>
      <c r="B21" s="32" t="s">
        <v>35</v>
      </c>
      <c r="C21" s="30">
        <f>C22+C23+C24+C25</f>
        <v>40580.980000000003</v>
      </c>
      <c r="D21" s="30">
        <f>+D22+D23+D24+D25</f>
        <v>32677.989999999998</v>
      </c>
      <c r="E21" s="33">
        <f t="shared" si="0"/>
        <v>80.525384059231669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</row>
    <row r="22" spans="1:1021" s="20" customFormat="1" x14ac:dyDescent="0.2">
      <c r="A22" s="23" t="s">
        <v>36</v>
      </c>
      <c r="B22" s="25" t="s">
        <v>37</v>
      </c>
      <c r="C22" s="27">
        <v>208.73</v>
      </c>
      <c r="D22" s="27">
        <v>171.92</v>
      </c>
      <c r="E22" s="18">
        <f t="shared" si="0"/>
        <v>82.364777463709089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</row>
    <row r="23" spans="1:1021" s="20" customFormat="1" x14ac:dyDescent="0.2">
      <c r="A23" s="23" t="s">
        <v>38</v>
      </c>
      <c r="B23" s="25" t="s">
        <v>39</v>
      </c>
      <c r="C23" s="27">
        <v>88</v>
      </c>
      <c r="D23" s="27">
        <v>76.87</v>
      </c>
      <c r="E23" s="18">
        <f t="shared" si="0"/>
        <v>87.352272727272734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</row>
    <row r="24" spans="1:1021" s="20" customFormat="1" x14ac:dyDescent="0.2">
      <c r="A24" s="23" t="s">
        <v>40</v>
      </c>
      <c r="B24" s="25" t="s">
        <v>41</v>
      </c>
      <c r="C24" s="27">
        <v>37588.33</v>
      </c>
      <c r="D24" s="17">
        <v>32313.35</v>
      </c>
      <c r="E24" s="18">
        <f t="shared" si="0"/>
        <v>85.966442244175241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</row>
    <row r="25" spans="1:1021" s="20" customFormat="1" x14ac:dyDescent="0.2">
      <c r="A25" s="23" t="s">
        <v>42</v>
      </c>
      <c r="B25" s="25" t="s">
        <v>43</v>
      </c>
      <c r="C25" s="27">
        <v>2695.92</v>
      </c>
      <c r="D25" s="17">
        <v>115.85</v>
      </c>
      <c r="E25" s="18">
        <f t="shared" si="0"/>
        <v>4.2972343392979013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</row>
    <row r="26" spans="1:1021" ht="18" customHeight="1" x14ac:dyDescent="0.2">
      <c r="A26" s="7" t="s">
        <v>44</v>
      </c>
      <c r="B26" s="32" t="s">
        <v>45</v>
      </c>
      <c r="C26" s="30">
        <f>C27+C28+C29</f>
        <v>318343.41000000003</v>
      </c>
      <c r="D26" s="30">
        <f>D27+D28+D29</f>
        <v>235762.02</v>
      </c>
      <c r="E26" s="30">
        <f t="shared" ref="E26" si="1">E27+E28+E29</f>
        <v>254.24762262713725</v>
      </c>
    </row>
    <row r="27" spans="1:1021" s="20" customFormat="1" x14ac:dyDescent="0.2">
      <c r="A27" s="23" t="s">
        <v>46</v>
      </c>
      <c r="B27" s="25" t="s">
        <v>47</v>
      </c>
      <c r="C27" s="27">
        <v>18205.12</v>
      </c>
      <c r="D27" s="17">
        <v>17016.689999999999</v>
      </c>
      <c r="E27" s="18">
        <f t="shared" si="0"/>
        <v>93.472001283155507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</row>
    <row r="28" spans="1:1021" s="20" customFormat="1" x14ac:dyDescent="0.2">
      <c r="A28" s="23" t="s">
        <v>48</v>
      </c>
      <c r="B28" s="25" t="s">
        <v>49</v>
      </c>
      <c r="C28" s="27">
        <v>242748.57</v>
      </c>
      <c r="D28" s="17">
        <v>165635.60999999999</v>
      </c>
      <c r="E28" s="18">
        <f t="shared" si="0"/>
        <v>68.233402981529395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</row>
    <row r="29" spans="1:1021" s="20" customFormat="1" x14ac:dyDescent="0.2">
      <c r="A29" s="21" t="s">
        <v>50</v>
      </c>
      <c r="B29" s="25" t="s">
        <v>51</v>
      </c>
      <c r="C29" s="27">
        <v>57389.72</v>
      </c>
      <c r="D29" s="17">
        <v>53109.72</v>
      </c>
      <c r="E29" s="18">
        <f t="shared" si="0"/>
        <v>92.54221836245236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</row>
    <row r="30" spans="1:1021" ht="18.75" customHeight="1" x14ac:dyDescent="0.2">
      <c r="A30" s="8" t="s">
        <v>52</v>
      </c>
      <c r="B30" s="43" t="s">
        <v>53</v>
      </c>
      <c r="C30" s="36">
        <f>C31+C32+C33+C34+C35</f>
        <v>324517.16000000003</v>
      </c>
      <c r="D30" s="36">
        <f>D31+D32+D33+D34+D35</f>
        <v>323465.51</v>
      </c>
      <c r="E30" s="33">
        <f t="shared" si="0"/>
        <v>99.675933932122405</v>
      </c>
    </row>
    <row r="31" spans="1:1021" x14ac:dyDescent="0.2">
      <c r="A31" s="6" t="s">
        <v>54</v>
      </c>
      <c r="B31" s="22" t="s">
        <v>55</v>
      </c>
      <c r="C31" s="17">
        <v>126146.51</v>
      </c>
      <c r="D31" s="17">
        <v>126146.51</v>
      </c>
      <c r="E31" s="18">
        <f t="shared" si="0"/>
        <v>100</v>
      </c>
    </row>
    <row r="32" spans="1:1021" x14ac:dyDescent="0.2">
      <c r="A32" s="6" t="s">
        <v>56</v>
      </c>
      <c r="B32" s="22" t="s">
        <v>57</v>
      </c>
      <c r="C32" s="17">
        <v>133481.94</v>
      </c>
      <c r="D32" s="17">
        <v>133481.94</v>
      </c>
      <c r="E32" s="18">
        <f t="shared" si="0"/>
        <v>100</v>
      </c>
      <c r="H32" s="9"/>
    </row>
    <row r="33" spans="1:1021" s="20" customFormat="1" x14ac:dyDescent="0.2">
      <c r="A33" s="23" t="s">
        <v>58</v>
      </c>
      <c r="B33" s="22" t="s">
        <v>59</v>
      </c>
      <c r="C33" s="17">
        <v>52344.38</v>
      </c>
      <c r="D33" s="17">
        <v>51570.18</v>
      </c>
      <c r="E33" s="18">
        <f t="shared" si="0"/>
        <v>98.520949144874777</v>
      </c>
      <c r="F33" s="19"/>
      <c r="G33" s="19"/>
      <c r="H33" s="3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</row>
    <row r="34" spans="1:1021" s="20" customFormat="1" x14ac:dyDescent="0.2">
      <c r="A34" s="23" t="s">
        <v>60</v>
      </c>
      <c r="B34" s="22" t="s">
        <v>61</v>
      </c>
      <c r="C34" s="17">
        <v>1924.9</v>
      </c>
      <c r="D34" s="17">
        <v>1900.62</v>
      </c>
      <c r="E34" s="18">
        <f t="shared" si="0"/>
        <v>98.738635773286916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</row>
    <row r="35" spans="1:1021" s="20" customFormat="1" x14ac:dyDescent="0.2">
      <c r="A35" s="23" t="s">
        <v>62</v>
      </c>
      <c r="B35" s="22" t="s">
        <v>63</v>
      </c>
      <c r="C35" s="17">
        <v>10619.43</v>
      </c>
      <c r="D35" s="17">
        <v>10366.26</v>
      </c>
      <c r="E35" s="18">
        <f t="shared" si="0"/>
        <v>97.615973738703488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</row>
    <row r="36" spans="1:1021" s="20" customFormat="1" ht="18.75" customHeight="1" x14ac:dyDescent="0.2">
      <c r="A36" s="31" t="s">
        <v>64</v>
      </c>
      <c r="B36" s="43" t="s">
        <v>65</v>
      </c>
      <c r="C36" s="36">
        <f>C37</f>
        <v>37101.519999999997</v>
      </c>
      <c r="D36" s="36">
        <f>D37</f>
        <v>37101.519999999997</v>
      </c>
      <c r="E36" s="33">
        <f t="shared" si="0"/>
        <v>100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</row>
    <row r="37" spans="1:1021" s="20" customFormat="1" x14ac:dyDescent="0.2">
      <c r="A37" s="23" t="s">
        <v>66</v>
      </c>
      <c r="B37" s="22" t="s">
        <v>67</v>
      </c>
      <c r="C37" s="17">
        <v>37101.519999999997</v>
      </c>
      <c r="D37" s="17">
        <v>37101.519999999997</v>
      </c>
      <c r="E37" s="18">
        <f t="shared" si="0"/>
        <v>100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</row>
    <row r="38" spans="1:1021" s="20" customFormat="1" ht="18.75" customHeight="1" x14ac:dyDescent="0.2">
      <c r="A38" s="49" t="s">
        <v>68</v>
      </c>
      <c r="B38" s="43" t="s">
        <v>69</v>
      </c>
      <c r="C38" s="36">
        <f>C39</f>
        <v>356.39</v>
      </c>
      <c r="D38" s="36">
        <f>D39</f>
        <v>353.7</v>
      </c>
      <c r="E38" s="33">
        <f t="shared" si="0"/>
        <v>99.245208900361959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</row>
    <row r="39" spans="1:1021" s="20" customFormat="1" x14ac:dyDescent="0.2">
      <c r="A39" s="23" t="s">
        <v>70</v>
      </c>
      <c r="B39" s="39" t="s">
        <v>71</v>
      </c>
      <c r="C39" s="38">
        <v>356.39</v>
      </c>
      <c r="D39" s="17">
        <v>353.7</v>
      </c>
      <c r="E39" s="18">
        <f t="shared" si="0"/>
        <v>99.245208900361959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</row>
    <row r="40" spans="1:1021" s="20" customFormat="1" ht="18" customHeight="1" x14ac:dyDescent="0.2">
      <c r="A40" s="31" t="s">
        <v>72</v>
      </c>
      <c r="B40" s="43" t="s">
        <v>73</v>
      </c>
      <c r="C40" s="36">
        <f>C41+C42+C43</f>
        <v>27881.899999999998</v>
      </c>
      <c r="D40" s="36">
        <f t="shared" ref="D40:E40" si="2">D41+D42+D43</f>
        <v>27157.116000000002</v>
      </c>
      <c r="E40" s="36">
        <f t="shared" si="2"/>
        <v>291.22738155157083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</row>
    <row r="41" spans="1:1021" s="20" customFormat="1" x14ac:dyDescent="0.2">
      <c r="A41" s="23" t="s">
        <v>74</v>
      </c>
      <c r="B41" s="22" t="s">
        <v>75</v>
      </c>
      <c r="C41" s="17">
        <v>2126.6</v>
      </c>
      <c r="D41" s="17">
        <v>2070.7559999999999</v>
      </c>
      <c r="E41" s="18">
        <f t="shared" si="0"/>
        <v>97.374024264083516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</row>
    <row r="42" spans="1:1021" x14ac:dyDescent="0.2">
      <c r="A42" s="6" t="s">
        <v>76</v>
      </c>
      <c r="B42" s="22" t="s">
        <v>77</v>
      </c>
      <c r="C42" s="17">
        <v>24416.45</v>
      </c>
      <c r="D42" s="17">
        <v>23795.77</v>
      </c>
      <c r="E42" s="18">
        <f t="shared" si="0"/>
        <v>97.457943312807544</v>
      </c>
    </row>
    <row r="43" spans="1:1021" s="20" customFormat="1" ht="12" customHeight="1" x14ac:dyDescent="0.2">
      <c r="A43" s="23" t="s">
        <v>78</v>
      </c>
      <c r="B43" s="22" t="s">
        <v>79</v>
      </c>
      <c r="C43" s="17">
        <v>1338.85</v>
      </c>
      <c r="D43" s="17">
        <v>1290.5899999999999</v>
      </c>
      <c r="E43" s="18">
        <f t="shared" si="0"/>
        <v>96.395413974679769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</row>
    <row r="44" spans="1:1021" ht="19.5" customHeight="1" x14ac:dyDescent="0.2">
      <c r="A44" s="7" t="s">
        <v>80</v>
      </c>
      <c r="B44" s="43" t="s">
        <v>81</v>
      </c>
      <c r="C44" s="36">
        <f>C45+C46</f>
        <v>24778.36</v>
      </c>
      <c r="D44" s="36">
        <f>D45+D46</f>
        <v>24778.36</v>
      </c>
      <c r="E44" s="33">
        <f t="shared" si="0"/>
        <v>100</v>
      </c>
    </row>
    <row r="45" spans="1:1021" s="20" customFormat="1" ht="18.75" customHeight="1" x14ac:dyDescent="0.2">
      <c r="A45" s="23" t="s">
        <v>136</v>
      </c>
      <c r="B45" s="22" t="s">
        <v>138</v>
      </c>
      <c r="C45" s="17">
        <v>23232.91</v>
      </c>
      <c r="D45" s="17">
        <v>23232.91</v>
      </c>
      <c r="E45" s="18">
        <f t="shared" si="0"/>
        <v>100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</row>
    <row r="46" spans="1:1021" s="20" customFormat="1" x14ac:dyDescent="0.2">
      <c r="A46" s="23" t="s">
        <v>82</v>
      </c>
      <c r="B46" s="22" t="s">
        <v>83</v>
      </c>
      <c r="C46" s="17">
        <v>1545.45</v>
      </c>
      <c r="D46" s="17">
        <v>1545.45</v>
      </c>
      <c r="E46" s="18">
        <f t="shared" si="0"/>
        <v>100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</row>
    <row r="47" spans="1:1021" x14ac:dyDescent="0.2">
      <c r="A47" s="7" t="s">
        <v>84</v>
      </c>
      <c r="B47" s="43" t="s">
        <v>85</v>
      </c>
      <c r="C47" s="36">
        <f>C48</f>
        <v>242</v>
      </c>
      <c r="D47" s="36">
        <f>D48</f>
        <v>241.73</v>
      </c>
      <c r="E47" s="33">
        <f t="shared" si="0"/>
        <v>99.888429752066116</v>
      </c>
    </row>
    <row r="48" spans="1:1021" s="20" customFormat="1" x14ac:dyDescent="0.2">
      <c r="A48" s="23" t="s">
        <v>86</v>
      </c>
      <c r="B48" s="22" t="s">
        <v>87</v>
      </c>
      <c r="C48" s="17">
        <v>242</v>
      </c>
      <c r="D48" s="17">
        <v>241.73</v>
      </c>
      <c r="E48" s="18">
        <f t="shared" si="0"/>
        <v>99.888429752066116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</row>
    <row r="49" spans="1:1024" ht="18" customHeight="1" x14ac:dyDescent="0.2">
      <c r="A49" s="8" t="s">
        <v>88</v>
      </c>
      <c r="B49" s="43"/>
      <c r="C49" s="36">
        <f>C8+C16+C18+C21+C26+C30+C36+C38+C40+C44+C47</f>
        <v>873898.34000000008</v>
      </c>
      <c r="D49" s="36">
        <f>D8+D16+D18+D21+D26+D30+D36+D38+D40+D44+D47</f>
        <v>768825.03399999999</v>
      </c>
      <c r="E49" s="33">
        <f t="shared" si="0"/>
        <v>87.976484083949615</v>
      </c>
    </row>
    <row r="50" spans="1:1024" ht="4.5" customHeight="1" x14ac:dyDescent="0.2">
      <c r="A50" s="10"/>
      <c r="B50" s="44"/>
      <c r="C50" s="45"/>
      <c r="D50" s="45"/>
      <c r="E50" s="48"/>
    </row>
    <row r="51" spans="1:1024" s="14" customFormat="1" ht="15.75" x14ac:dyDescent="0.25">
      <c r="B51" s="46"/>
      <c r="C51" s="46"/>
      <c r="D51" s="46"/>
      <c r="E51" s="46"/>
      <c r="AMH51"/>
      <c r="AMI51"/>
      <c r="AMJ51"/>
    </row>
  </sheetData>
  <mergeCells count="3">
    <mergeCell ref="A2:E2"/>
    <mergeCell ref="A1:E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opLeftCell="A10" zoomScaleNormal="100" workbookViewId="0">
      <selection activeCell="C24" sqref="C24:D24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54"/>
      <c r="C1" s="54"/>
      <c r="D1" s="54"/>
      <c r="E1" s="54"/>
    </row>
    <row r="2" spans="1:1024" ht="36" customHeight="1" x14ac:dyDescent="0.2">
      <c r="A2" s="56" t="s">
        <v>89</v>
      </c>
      <c r="B2" s="56"/>
      <c r="C2" s="56"/>
      <c r="D2" s="56"/>
      <c r="E2" s="56"/>
    </row>
    <row r="3" spans="1:1024" ht="20.25" x14ac:dyDescent="0.2">
      <c r="A3" s="56" t="s">
        <v>139</v>
      </c>
      <c r="B3" s="56"/>
      <c r="C3" s="56"/>
      <c r="D3" s="56"/>
      <c r="E3" s="56"/>
    </row>
    <row r="4" spans="1:1024" ht="3.75" customHeight="1" x14ac:dyDescent="0.2"/>
    <row r="5" spans="1:1024" ht="21.75" customHeight="1" x14ac:dyDescent="0.2">
      <c r="A5" s="3"/>
      <c r="B5" s="3"/>
      <c r="E5" s="58" t="s">
        <v>1</v>
      </c>
    </row>
    <row r="6" spans="1:1024" ht="116.25" customHeight="1" x14ac:dyDescent="0.2">
      <c r="A6" s="26" t="s">
        <v>2</v>
      </c>
      <c r="B6" s="5" t="s">
        <v>3</v>
      </c>
      <c r="C6" s="41" t="s">
        <v>4</v>
      </c>
      <c r="D6" s="50" t="s">
        <v>5</v>
      </c>
      <c r="E6" s="41" t="s">
        <v>6</v>
      </c>
      <c r="J6" s="57"/>
    </row>
    <row r="7" spans="1:1024" s="3" customFormat="1" x14ac:dyDescent="0.2">
      <c r="A7" s="4">
        <v>2</v>
      </c>
      <c r="B7" s="4">
        <v>3</v>
      </c>
      <c r="C7" s="42">
        <v>6</v>
      </c>
      <c r="D7" s="42">
        <v>7</v>
      </c>
      <c r="E7" s="42">
        <v>8</v>
      </c>
      <c r="AMH7"/>
      <c r="AMI7"/>
      <c r="AMJ7"/>
    </row>
    <row r="8" spans="1:1024" s="20" customFormat="1" x14ac:dyDescent="0.2">
      <c r="A8" s="34" t="s">
        <v>90</v>
      </c>
      <c r="B8" s="35" t="s">
        <v>91</v>
      </c>
      <c r="C8" s="36">
        <f>C9+C10+C11+C12+C13+C14+C15+C16+C17+C18+C19+C20+C21+C22</f>
        <v>220282.78899999999</v>
      </c>
      <c r="D8" s="36">
        <f>D9+D10+D11+D12+D13+D14+D15+D16+D17+D18+D19+D20+D21+D22</f>
        <v>247838.75000000003</v>
      </c>
      <c r="E8" s="33">
        <f t="shared" ref="E8:E20" si="0">D8/C8*100</f>
        <v>112.50935723353315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</row>
    <row r="9" spans="1:1024" s="20" customFormat="1" x14ac:dyDescent="0.2">
      <c r="A9" s="15" t="s">
        <v>92</v>
      </c>
      <c r="B9" s="16" t="s">
        <v>93</v>
      </c>
      <c r="C9" s="17">
        <v>194450.6</v>
      </c>
      <c r="D9" s="17">
        <v>221544.44</v>
      </c>
      <c r="E9" s="18">
        <f t="shared" si="0"/>
        <v>113.93353376127406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</row>
    <row r="10" spans="1:1024" s="20" customFormat="1" ht="25.5" x14ac:dyDescent="0.2">
      <c r="A10" s="21" t="s">
        <v>94</v>
      </c>
      <c r="B10" s="22" t="s">
        <v>95</v>
      </c>
      <c r="C10" s="17">
        <v>1741.8989999999999</v>
      </c>
      <c r="D10" s="17">
        <v>1786.98</v>
      </c>
      <c r="E10" s="18">
        <f t="shared" si="0"/>
        <v>102.58803753834178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</row>
    <row r="11" spans="1:1024" s="20" customFormat="1" ht="25.5" x14ac:dyDescent="0.2">
      <c r="A11" s="23" t="s">
        <v>96</v>
      </c>
      <c r="B11" s="24" t="s">
        <v>97</v>
      </c>
      <c r="C11" s="17">
        <v>2538</v>
      </c>
      <c r="D11" s="17">
        <v>2267.75</v>
      </c>
      <c r="E11" s="18">
        <f t="shared" si="0"/>
        <v>89.351851851851848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</row>
    <row r="12" spans="1:1024" s="20" customFormat="1" x14ac:dyDescent="0.2">
      <c r="A12" s="23" t="s">
        <v>98</v>
      </c>
      <c r="B12" s="24" t="s">
        <v>99</v>
      </c>
      <c r="C12" s="17">
        <v>0</v>
      </c>
      <c r="D12" s="17">
        <v>-11.25</v>
      </c>
      <c r="E12" s="52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</row>
    <row r="13" spans="1:1024" s="20" customFormat="1" ht="25.5" x14ac:dyDescent="0.2">
      <c r="A13" s="21" t="s">
        <v>100</v>
      </c>
      <c r="B13" s="24" t="s">
        <v>101</v>
      </c>
      <c r="C13" s="17">
        <v>561</v>
      </c>
      <c r="D13" s="17">
        <v>292.81</v>
      </c>
      <c r="E13" s="18">
        <f t="shared" si="0"/>
        <v>52.194295900178254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</row>
    <row r="14" spans="1:1024" s="20" customFormat="1" x14ac:dyDescent="0.2">
      <c r="A14" s="21" t="s">
        <v>102</v>
      </c>
      <c r="B14" s="22" t="s">
        <v>103</v>
      </c>
      <c r="C14" s="17">
        <v>567</v>
      </c>
      <c r="D14" s="17">
        <v>676.71</v>
      </c>
      <c r="E14" s="18">
        <f t="shared" si="0"/>
        <v>119.34920634920636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</row>
    <row r="15" spans="1:1024" s="20" customFormat="1" x14ac:dyDescent="0.2">
      <c r="A15" s="23" t="s">
        <v>137</v>
      </c>
      <c r="B15" s="25" t="s">
        <v>104</v>
      </c>
      <c r="C15" s="17">
        <v>222</v>
      </c>
      <c r="D15" s="17">
        <v>222.04</v>
      </c>
      <c r="E15" s="18">
        <f t="shared" si="0"/>
        <v>100.01801801801801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</row>
    <row r="16" spans="1:1024" s="20" customFormat="1" x14ac:dyDescent="0.2">
      <c r="A16" s="23" t="s">
        <v>105</v>
      </c>
      <c r="B16" s="25" t="s">
        <v>106</v>
      </c>
      <c r="C16" s="17">
        <v>60</v>
      </c>
      <c r="D16" s="17">
        <v>61.51</v>
      </c>
      <c r="E16" s="18">
        <f t="shared" si="0"/>
        <v>102.51666666666665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</row>
    <row r="17" spans="1:1024" ht="25.5" x14ac:dyDescent="0.2">
      <c r="A17" s="6" t="s">
        <v>133</v>
      </c>
      <c r="B17" s="25" t="s">
        <v>107</v>
      </c>
      <c r="C17" s="17">
        <v>18415.05</v>
      </c>
      <c r="D17" s="17">
        <v>18508.349999999999</v>
      </c>
      <c r="E17" s="18">
        <f t="shared" si="0"/>
        <v>100.50665081007111</v>
      </c>
      <c r="F17" s="19"/>
    </row>
    <row r="18" spans="1:1024" x14ac:dyDescent="0.2">
      <c r="A18" s="6" t="s">
        <v>108</v>
      </c>
      <c r="B18" s="25" t="s">
        <v>109</v>
      </c>
      <c r="C18" s="27">
        <v>7.7</v>
      </c>
      <c r="D18" s="17">
        <v>11.88</v>
      </c>
      <c r="E18" s="18">
        <f t="shared" si="0"/>
        <v>154.28571428571431</v>
      </c>
      <c r="F18" s="19"/>
    </row>
    <row r="19" spans="1:1024" s="20" customFormat="1" x14ac:dyDescent="0.2">
      <c r="A19" s="23" t="s">
        <v>110</v>
      </c>
      <c r="B19" s="25" t="s">
        <v>111</v>
      </c>
      <c r="C19" s="27">
        <v>1338.43</v>
      </c>
      <c r="D19" s="27">
        <v>1338.07</v>
      </c>
      <c r="E19" s="18">
        <f t="shared" si="0"/>
        <v>99.973102814491597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</row>
    <row r="20" spans="1:1024" s="20" customFormat="1" x14ac:dyDescent="0.2">
      <c r="A20" s="23" t="s">
        <v>112</v>
      </c>
      <c r="B20" s="25" t="s">
        <v>113</v>
      </c>
      <c r="C20" s="27">
        <v>47</v>
      </c>
      <c r="D20" s="27">
        <v>46.954999999999998</v>
      </c>
      <c r="E20" s="18">
        <f t="shared" si="0"/>
        <v>99.904255319148945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</row>
    <row r="21" spans="1:1024" s="20" customFormat="1" x14ac:dyDescent="0.2">
      <c r="A21" s="23" t="s">
        <v>114</v>
      </c>
      <c r="B21" s="25" t="s">
        <v>115</v>
      </c>
      <c r="C21" s="27">
        <v>334.11</v>
      </c>
      <c r="D21" s="17">
        <v>1102.9349999999999</v>
      </c>
      <c r="E21" s="18">
        <f t="shared" ref="E21:E31" si="1">D21/C21*100</f>
        <v>330.11134057645683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</row>
    <row r="22" spans="1:1024" s="20" customFormat="1" x14ac:dyDescent="0.2">
      <c r="A22" s="23" t="s">
        <v>134</v>
      </c>
      <c r="B22" s="25" t="s">
        <v>135</v>
      </c>
      <c r="C22" s="27">
        <v>0</v>
      </c>
      <c r="D22" s="17">
        <v>-10.43</v>
      </c>
      <c r="E22" s="52" t="s">
        <v>17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</row>
    <row r="23" spans="1:1024" s="20" customFormat="1" x14ac:dyDescent="0.2">
      <c r="A23" s="31" t="s">
        <v>116</v>
      </c>
      <c r="B23" s="32" t="s">
        <v>117</v>
      </c>
      <c r="C23" s="30">
        <f>C24</f>
        <v>557697.58000000007</v>
      </c>
      <c r="D23" s="30">
        <f>D24</f>
        <v>557091.84000000008</v>
      </c>
      <c r="E23" s="33">
        <f t="shared" si="1"/>
        <v>99.891385578542412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</row>
    <row r="24" spans="1:1024" s="28" customFormat="1" ht="25.5" x14ac:dyDescent="0.2">
      <c r="A24" s="23" t="s">
        <v>118</v>
      </c>
      <c r="B24" s="25" t="s">
        <v>119</v>
      </c>
      <c r="C24" s="27">
        <f>C25+C26+C27+C28+C29+C30</f>
        <v>557697.58000000007</v>
      </c>
      <c r="D24" s="27">
        <f>D25+D26+D27+D28+D29+D30</f>
        <v>557091.84000000008</v>
      </c>
      <c r="E24" s="51">
        <f t="shared" si="1"/>
        <v>99.891385578542412</v>
      </c>
      <c r="AMH24" s="29"/>
      <c r="AMI24" s="29"/>
      <c r="AMJ24" s="29"/>
    </row>
    <row r="25" spans="1:1024" s="28" customFormat="1" x14ac:dyDescent="0.2">
      <c r="A25" s="23" t="s">
        <v>120</v>
      </c>
      <c r="B25" s="25" t="s">
        <v>121</v>
      </c>
      <c r="C25" s="27">
        <v>176683.19</v>
      </c>
      <c r="D25" s="27">
        <f>176683.19</f>
        <v>176683.19</v>
      </c>
      <c r="E25" s="51">
        <f t="shared" si="1"/>
        <v>100</v>
      </c>
      <c r="AMH25" s="29"/>
      <c r="AMI25" s="29"/>
      <c r="AMJ25" s="29"/>
    </row>
    <row r="26" spans="1:1024" s="28" customFormat="1" x14ac:dyDescent="0.2">
      <c r="A26" s="23" t="s">
        <v>122</v>
      </c>
      <c r="B26" s="25" t="s">
        <v>123</v>
      </c>
      <c r="C26" s="27">
        <v>165140.76999999999</v>
      </c>
      <c r="D26" s="27">
        <v>165140.76999999999</v>
      </c>
      <c r="E26" s="51">
        <f t="shared" si="1"/>
        <v>100</v>
      </c>
      <c r="AMH26" s="29"/>
      <c r="AMI26" s="29"/>
      <c r="AMJ26" s="29"/>
    </row>
    <row r="27" spans="1:1024" s="28" customFormat="1" x14ac:dyDescent="0.2">
      <c r="A27" s="23" t="s">
        <v>124</v>
      </c>
      <c r="B27" s="25" t="s">
        <v>125</v>
      </c>
      <c r="C27" s="27">
        <v>200512.3</v>
      </c>
      <c r="D27" s="27">
        <v>199906.56</v>
      </c>
      <c r="E27" s="51">
        <f t="shared" si="1"/>
        <v>99.697903819366701</v>
      </c>
      <c r="AMH27" s="29"/>
      <c r="AMI27" s="29"/>
      <c r="AMJ27" s="29"/>
    </row>
    <row r="28" spans="1:1024" s="28" customFormat="1" x14ac:dyDescent="0.2">
      <c r="A28" s="23" t="s">
        <v>126</v>
      </c>
      <c r="B28" s="25" t="s">
        <v>127</v>
      </c>
      <c r="C28" s="27">
        <v>9742.4</v>
      </c>
      <c r="D28" s="27">
        <v>9742.4</v>
      </c>
      <c r="E28" s="51">
        <f t="shared" si="1"/>
        <v>100</v>
      </c>
      <c r="AMH28" s="29"/>
      <c r="AMI28" s="29"/>
      <c r="AMJ28" s="29"/>
    </row>
    <row r="29" spans="1:1024" s="28" customFormat="1" ht="42.75" customHeight="1" x14ac:dyDescent="0.2">
      <c r="A29" s="23" t="s">
        <v>128</v>
      </c>
      <c r="B29" s="25" t="s">
        <v>129</v>
      </c>
      <c r="C29" s="27">
        <v>7298.49</v>
      </c>
      <c r="D29" s="27">
        <v>7298.49</v>
      </c>
      <c r="E29" s="51">
        <f t="shared" si="1"/>
        <v>100</v>
      </c>
      <c r="AMH29" s="29"/>
      <c r="AMI29" s="29"/>
      <c r="AMJ29" s="29"/>
    </row>
    <row r="30" spans="1:1024" s="28" customFormat="1" ht="47.25" customHeight="1" x14ac:dyDescent="0.2">
      <c r="A30" s="23" t="s">
        <v>130</v>
      </c>
      <c r="B30" s="25" t="s">
        <v>131</v>
      </c>
      <c r="C30" s="27">
        <v>-1679.57</v>
      </c>
      <c r="D30" s="27">
        <v>-1679.57</v>
      </c>
      <c r="E30" s="51">
        <f t="shared" si="1"/>
        <v>100</v>
      </c>
      <c r="AMH30" s="29"/>
      <c r="AMI30" s="29"/>
      <c r="AMJ30" s="29"/>
    </row>
    <row r="31" spans="1:1024" ht="26.25" customHeight="1" x14ac:dyDescent="0.2">
      <c r="A31" s="55" t="s">
        <v>132</v>
      </c>
      <c r="B31" s="55"/>
      <c r="C31" s="36">
        <f>C8+C23</f>
        <v>777980.36900000006</v>
      </c>
      <c r="D31" s="36">
        <f>D8+D23</f>
        <v>804930.59000000008</v>
      </c>
      <c r="E31" s="33">
        <f t="shared" si="1"/>
        <v>103.46412609801983</v>
      </c>
    </row>
    <row r="32" spans="1:1024" ht="4.5" customHeight="1" x14ac:dyDescent="0.2">
      <c r="A32" s="10"/>
      <c r="B32" s="11"/>
      <c r="C32" s="12"/>
      <c r="D32" s="12"/>
      <c r="E32" s="13"/>
    </row>
    <row r="33" spans="1022:1024" s="14" customFormat="1" ht="15.75" x14ac:dyDescent="0.25">
      <c r="AMH33"/>
      <c r="AMI33"/>
      <c r="AMJ33"/>
    </row>
  </sheetData>
  <mergeCells count="4">
    <mergeCell ref="B1:E1"/>
    <mergeCell ref="A2:E2"/>
    <mergeCell ref="A31:B3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2024-03-20T10:58:20Z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