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0" i="2" l="1"/>
  <c r="E31" i="2"/>
  <c r="E29" i="2"/>
  <c r="C9" i="2" l="1"/>
  <c r="D9" i="2"/>
  <c r="C48" i="1" l="1"/>
  <c r="C46" i="1"/>
  <c r="C42" i="1"/>
  <c r="C40" i="1"/>
  <c r="C38" i="1"/>
  <c r="C32" i="1"/>
  <c r="C27" i="1"/>
  <c r="C22" i="1"/>
  <c r="C19" i="1"/>
  <c r="C17" i="1"/>
  <c r="D9" i="1"/>
  <c r="C9" i="1"/>
  <c r="D27" i="1"/>
  <c r="E31" i="1"/>
  <c r="D42" i="1"/>
  <c r="C50" i="1" l="1"/>
  <c r="E13" i="1"/>
  <c r="D19" i="1" l="1"/>
  <c r="E44" i="1" l="1"/>
  <c r="D40" i="1"/>
  <c r="D48" i="1" l="1"/>
  <c r="D46" i="1"/>
  <c r="D38" i="1"/>
  <c r="D32" i="1"/>
  <c r="D22" i="1"/>
  <c r="D17" i="1"/>
  <c r="E9" i="1"/>
  <c r="D25" i="2"/>
  <c r="D24" i="2" s="1"/>
  <c r="C25" i="2"/>
  <c r="C24" i="2" s="1"/>
  <c r="D50" i="1" l="1"/>
  <c r="C32" i="2"/>
  <c r="E28" i="2" l="1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49" i="1"/>
  <c r="E47" i="1"/>
  <c r="E45" i="1"/>
  <c r="E43" i="1"/>
  <c r="E41" i="1"/>
  <c r="E39" i="1"/>
  <c r="E37" i="1"/>
  <c r="E36" i="1"/>
  <c r="E35" i="1"/>
  <c r="E34" i="1"/>
  <c r="E33" i="1"/>
  <c r="E30" i="1"/>
  <c r="E29" i="1"/>
  <c r="E28" i="1"/>
  <c r="E26" i="1"/>
  <c r="E25" i="1"/>
  <c r="E24" i="1"/>
  <c r="E23" i="1"/>
  <c r="E21" i="1"/>
  <c r="E20" i="1"/>
  <c r="E18" i="1"/>
  <c r="E16" i="1"/>
  <c r="E15" i="1"/>
  <c r="E14" i="1"/>
  <c r="E12" i="1"/>
  <c r="E11" i="1"/>
  <c r="E10" i="1"/>
  <c r="E42" i="1" l="1"/>
  <c r="E27" i="1"/>
  <c r="E40" i="1"/>
  <c r="E46" i="1"/>
  <c r="E38" i="1"/>
  <c r="E17" i="1"/>
  <c r="E22" i="1"/>
  <c r="E48" i="1"/>
  <c r="E19" i="1"/>
  <c r="E32" i="1"/>
  <c r="E9" i="2"/>
  <c r="D32" i="2"/>
  <c r="E32" i="2" s="1"/>
  <c r="E50" i="1" l="1"/>
</calcChain>
</file>

<file path=xl/sharedStrings.xml><?xml version="1.0" encoding="utf-8"?>
<sst xmlns="http://schemas.openxmlformats.org/spreadsheetml/2006/main" count="150" uniqueCount="139">
  <si>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</si>
  <si>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</si>
  <si>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</si>
  <si>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</si>
  <si>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</si>
  <si>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</si>
  <si>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</si>
  <si>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</si>
  <si>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</si>
  <si>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</si>
  <si>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</si>
  <si>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</si>
  <si>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</si>
  <si>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</si>
  <si>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</si>
  <si>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</si>
  <si>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</si>
  <si>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</si>
  <si>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</si>
  <si>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</si>
  <si>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</si>
  <si>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</si>
  <si>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</si>
  <si>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</si>
  <si>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</si>
  <si>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</si>
  <si>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</si>
  <si>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</si>
  <si>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</si>
  <si>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</si>
  <si>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</si>
  <si>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</si>
  <si>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</si>
  <si>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</si>
  <si>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</si>
  <si>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</si>
  <si>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</si>
  <si>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</si>
  <si>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</si>
  <si>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</si>
  <si>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</si>
  <si>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</si>
  <si>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</si>
  <si>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</si>
  <si>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</si>
  <si>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</si>
  <si>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</si>
  <si>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</si>
  <si>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</si>
  <si>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</si>
  <si>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</si>
  <si>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</si>
  <si>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</si>
  <si>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</si>
  <si>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</si>
  <si>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</si>
  <si>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</si>
  <si>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</si>
  <si>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</si>
  <si>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</si>
  <si>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</si>
  <si>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</si>
  <si>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</si>
  <si>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</si>
  <si>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</si>
  <si>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</si>
  <si>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</si>
  <si>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</si>
  <si>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</si>
  <si>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</si>
  <si>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</si>
  <si>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</si>
  <si>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</si>
  <si>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</si>
  <si>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</si>
  <si>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</si>
  <si>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</si>
  <si>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</si>
  <si>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</si>
  <si>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</si>
  <si>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</si>
  <si>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</si>
  <si>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</si>
  <si>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</si>
  <si>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</si>
  <si>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</si>
  <si>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</si>
  <si>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</si>
  <si>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</si>
  <si>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</si>
  <si>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</si>
  <si>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</si>
  <si>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</si>
  <si>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</si>
  <si>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</si>
  <si>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</si>
  <si>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</si>
  <si>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</si>
  <si>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</si>
  <si>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</si>
  <si>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</si>
  <si>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</si>
  <si>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</si>
  <si>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</si>
  <si>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</si>
  <si>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</si>
  <si>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</si>
  <si>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</si>
  <si>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</si>
  <si>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</si>
  <si>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</si>
  <si>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</si>
  <si>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</si>
  <si>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</si>
  <si>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</si>
  <si>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</si>
  <si>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</si>
  <si>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</si>
  <si>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</si>
  <si>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</si>
  <si>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</si>
  <si>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</si>
  <si>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</si>
  <si>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</si>
  <si>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</si>
  <si>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</si>
  <si>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</si>
  <si>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</si>
  <si>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</si>
  <si>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</si>
  <si>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</si>
  <si>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</si>
  <si>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</si>
  <si>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</si>
  <si>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</si>
  <si>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05 05</t>
  </si>
  <si>
    <t>Невыясненые поступления</t>
  </si>
  <si>
    <t>1 17 00000</t>
  </si>
  <si>
    <t>на 01.03.2023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</si>
</sst>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topLeftCell="A10" zoomScaleNormal="100" workbookViewId="0">
      <selection activeCell="K17" sqref="K17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0"/>
      <c r="C1" s="40"/>
      <c r="D1" s="40"/>
      <c r="E1" s="40"/>
    </row>
    <row r="2" spans="1:1024" ht="15.75" customHeight="1" x14ac:dyDescent="0.25">
      <c r="A2" s="41" t="s">
        <v>0</v>
      </c>
      <c r="B2" s="41"/>
      <c r="C2" s="41"/>
      <c r="D2" s="41"/>
      <c r="E2" s="41"/>
    </row>
    <row r="3" spans="1:1024" ht="15.75" customHeight="1" x14ac:dyDescent="0.25">
      <c r="A3" s="41"/>
      <c r="B3" s="41"/>
      <c r="C3" s="41"/>
      <c r="D3" s="41"/>
      <c r="E3" s="3"/>
    </row>
    <row r="4" spans="1:1024" ht="15.75" customHeight="1" x14ac:dyDescent="0.25">
      <c r="A4" s="41" t="s">
        <v>138</v>
      </c>
      <c r="B4" s="41"/>
      <c r="C4" s="41"/>
      <c r="D4" s="41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34">
        <f>C10+C11+C12+C13+C14+C15+C16</f>
        <v>82074.489999999991</v>
      </c>
      <c r="D9" s="34">
        <f>D10+D11+D12+D13+D14+D15+D16</f>
        <v>7888.43</v>
      </c>
      <c r="E9" s="11">
        <f>D9/C9*100</f>
        <v>9.6113055347648224</v>
      </c>
    </row>
    <row r="10" spans="1:1024" ht="25.5" x14ac:dyDescent="0.2">
      <c r="A10" s="12" t="s">
        <v>9</v>
      </c>
      <c r="B10" s="13" t="s">
        <v>10</v>
      </c>
      <c r="C10" s="35">
        <v>3160.8</v>
      </c>
      <c r="D10" s="35">
        <v>375.74</v>
      </c>
      <c r="E10" s="14">
        <f>D10/C10*100</f>
        <v>11.887496836243988</v>
      </c>
    </row>
    <row r="11" spans="1:1024" ht="38.25" x14ac:dyDescent="0.2">
      <c r="A11" s="15" t="s">
        <v>11</v>
      </c>
      <c r="B11" s="16" t="s">
        <v>12</v>
      </c>
      <c r="C11" s="35">
        <v>2028.3</v>
      </c>
      <c r="D11" s="35">
        <v>201.53</v>
      </c>
      <c r="E11" s="14">
        <f>D11/C11*100</f>
        <v>9.935906917122713</v>
      </c>
    </row>
    <row r="12" spans="1:1024" ht="38.25" x14ac:dyDescent="0.2">
      <c r="A12" s="17" t="s">
        <v>13</v>
      </c>
      <c r="B12" s="18" t="s">
        <v>14</v>
      </c>
      <c r="C12" s="35">
        <v>29175.8</v>
      </c>
      <c r="D12" s="35">
        <v>2251.92</v>
      </c>
      <c r="E12" s="14">
        <f>D12/C12*100</f>
        <v>7.7184515934438824</v>
      </c>
    </row>
    <row r="13" spans="1:1024" x14ac:dyDescent="0.2">
      <c r="A13" s="17" t="s">
        <v>15</v>
      </c>
      <c r="B13" s="18" t="s">
        <v>16</v>
      </c>
      <c r="C13" s="35">
        <v>1.3</v>
      </c>
      <c r="D13" s="35">
        <v>0</v>
      </c>
      <c r="E13" s="14">
        <f>D13/C13*100</f>
        <v>0</v>
      </c>
    </row>
    <row r="14" spans="1:1024" ht="25.5" x14ac:dyDescent="0.2">
      <c r="A14" s="15" t="s">
        <v>18</v>
      </c>
      <c r="B14" s="16" t="s">
        <v>19</v>
      </c>
      <c r="C14" s="35">
        <v>13111.8</v>
      </c>
      <c r="D14" s="35">
        <v>1829.55</v>
      </c>
      <c r="E14" s="14">
        <f t="shared" ref="E14:E50" si="0">D14/C14*100</f>
        <v>13.953461767263075</v>
      </c>
    </row>
    <row r="15" spans="1:1024" x14ac:dyDescent="0.2">
      <c r="A15" s="17" t="s">
        <v>20</v>
      </c>
      <c r="B15" s="19" t="s">
        <v>21</v>
      </c>
      <c r="C15" s="35">
        <v>4203.8500000000004</v>
      </c>
      <c r="D15" s="35">
        <v>0</v>
      </c>
      <c r="E15" s="14">
        <f t="shared" si="0"/>
        <v>0</v>
      </c>
    </row>
    <row r="16" spans="1:1024" x14ac:dyDescent="0.2">
      <c r="A16" s="17" t="s">
        <v>22</v>
      </c>
      <c r="B16" s="19" t="s">
        <v>23</v>
      </c>
      <c r="C16" s="35">
        <v>30392.639999999999</v>
      </c>
      <c r="D16" s="35">
        <v>3229.69</v>
      </c>
      <c r="E16" s="14">
        <f t="shared" si="0"/>
        <v>10.626553007570253</v>
      </c>
    </row>
    <row r="17" spans="1:5" ht="20.25" customHeight="1" x14ac:dyDescent="0.2">
      <c r="A17" s="20" t="s">
        <v>24</v>
      </c>
      <c r="B17" s="21" t="s">
        <v>25</v>
      </c>
      <c r="C17" s="34">
        <f>C18</f>
        <v>336.4</v>
      </c>
      <c r="D17" s="34">
        <f>D18</f>
        <v>20.55</v>
      </c>
      <c r="E17" s="11">
        <f t="shared" si="0"/>
        <v>6.1087990487514867</v>
      </c>
    </row>
    <row r="18" spans="1:5" x14ac:dyDescent="0.2">
      <c r="A18" s="17" t="s">
        <v>26</v>
      </c>
      <c r="B18" s="19" t="s">
        <v>27</v>
      </c>
      <c r="C18" s="36">
        <v>336.4</v>
      </c>
      <c r="D18" s="35">
        <v>20.55</v>
      </c>
      <c r="E18" s="14">
        <f t="shared" si="0"/>
        <v>6.1087990487514867</v>
      </c>
    </row>
    <row r="19" spans="1:5" ht="29.25" customHeight="1" x14ac:dyDescent="0.2">
      <c r="A19" s="20" t="s">
        <v>28</v>
      </c>
      <c r="B19" s="21" t="s">
        <v>29</v>
      </c>
      <c r="C19" s="37">
        <f>C20+C21</f>
        <v>7801.6900000000005</v>
      </c>
      <c r="D19" s="37">
        <f>D20+D21</f>
        <v>1005.8</v>
      </c>
      <c r="E19" s="11">
        <f t="shared" si="0"/>
        <v>12.892078511194368</v>
      </c>
    </row>
    <row r="20" spans="1:5" x14ac:dyDescent="0.2">
      <c r="A20" s="17" t="s">
        <v>30</v>
      </c>
      <c r="B20" s="19" t="s">
        <v>31</v>
      </c>
      <c r="C20" s="36">
        <v>7711.39</v>
      </c>
      <c r="D20" s="35">
        <v>1005.8</v>
      </c>
      <c r="E20" s="14">
        <f t="shared" si="0"/>
        <v>13.043044120450398</v>
      </c>
    </row>
    <row r="21" spans="1:5" ht="25.5" x14ac:dyDescent="0.2">
      <c r="A21" s="17" t="s">
        <v>32</v>
      </c>
      <c r="B21" s="19" t="s">
        <v>33</v>
      </c>
      <c r="C21" s="36">
        <v>90.3</v>
      </c>
      <c r="D21" s="35">
        <v>0</v>
      </c>
      <c r="E21" s="14">
        <f t="shared" si="0"/>
        <v>0</v>
      </c>
    </row>
    <row r="22" spans="1:5" ht="18.75" customHeight="1" x14ac:dyDescent="0.2">
      <c r="A22" s="20" t="s">
        <v>34</v>
      </c>
      <c r="B22" s="21" t="s">
        <v>35</v>
      </c>
      <c r="C22" s="37">
        <f>C23+C24+C25+C26</f>
        <v>44898.36</v>
      </c>
      <c r="D22" s="37">
        <f>+D23+D24+D25+D26</f>
        <v>496.33</v>
      </c>
      <c r="E22" s="11">
        <f t="shared" si="0"/>
        <v>1.1054524040521747</v>
      </c>
    </row>
    <row r="23" spans="1:5" x14ac:dyDescent="0.2">
      <c r="A23" s="17" t="s">
        <v>36</v>
      </c>
      <c r="B23" s="19" t="s">
        <v>37</v>
      </c>
      <c r="C23" s="36">
        <v>191.1</v>
      </c>
      <c r="D23" s="36">
        <v>0</v>
      </c>
      <c r="E23" s="14">
        <f t="shared" si="0"/>
        <v>0</v>
      </c>
    </row>
    <row r="24" spans="1:5" x14ac:dyDescent="0.2">
      <c r="A24" s="17" t="s">
        <v>38</v>
      </c>
      <c r="B24" s="19" t="s">
        <v>39</v>
      </c>
      <c r="C24" s="36">
        <v>88</v>
      </c>
      <c r="D24" s="36">
        <v>0</v>
      </c>
      <c r="E24" s="14">
        <f t="shared" si="0"/>
        <v>0</v>
      </c>
    </row>
    <row r="25" spans="1:5" x14ac:dyDescent="0.2">
      <c r="A25" s="17" t="s">
        <v>40</v>
      </c>
      <c r="B25" s="19" t="s">
        <v>41</v>
      </c>
      <c r="C25" s="36">
        <v>41923.33</v>
      </c>
      <c r="D25" s="35">
        <v>496.33</v>
      </c>
      <c r="E25" s="14">
        <f t="shared" si="0"/>
        <v>1.1838992751768525</v>
      </c>
    </row>
    <row r="26" spans="1:5" x14ac:dyDescent="0.2">
      <c r="A26" s="17" t="s">
        <v>42</v>
      </c>
      <c r="B26" s="19" t="s">
        <v>43</v>
      </c>
      <c r="C26" s="36">
        <v>2695.93</v>
      </c>
      <c r="D26" s="35">
        <v>0</v>
      </c>
      <c r="E26" s="14">
        <f t="shared" si="0"/>
        <v>0</v>
      </c>
    </row>
    <row r="27" spans="1:5" ht="18" customHeight="1" x14ac:dyDescent="0.2">
      <c r="A27" s="20" t="s">
        <v>44</v>
      </c>
      <c r="B27" s="21" t="s">
        <v>45</v>
      </c>
      <c r="C27" s="37">
        <f>C28+C29+C30+C31</f>
        <v>318924.00999999995</v>
      </c>
      <c r="D27" s="37">
        <f>D28+D29+D30+D31</f>
        <v>614.42999999999995</v>
      </c>
      <c r="E27" s="37">
        <f t="shared" ref="E27" si="1">E28+E29+E30</f>
        <v>0.97569427778663864</v>
      </c>
    </row>
    <row r="28" spans="1:5" x14ac:dyDescent="0.2">
      <c r="A28" s="17" t="s">
        <v>46</v>
      </c>
      <c r="B28" s="19" t="s">
        <v>47</v>
      </c>
      <c r="C28" s="36">
        <v>18178.36</v>
      </c>
      <c r="D28" s="35">
        <v>0</v>
      </c>
      <c r="E28" s="14">
        <f t="shared" si="0"/>
        <v>0</v>
      </c>
    </row>
    <row r="29" spans="1:5" x14ac:dyDescent="0.2">
      <c r="A29" s="17" t="s">
        <v>48</v>
      </c>
      <c r="B29" s="19" t="s">
        <v>49</v>
      </c>
      <c r="C29" s="36">
        <v>242719.3</v>
      </c>
      <c r="D29" s="35">
        <v>80</v>
      </c>
      <c r="E29" s="14">
        <f t="shared" si="0"/>
        <v>3.2959884113047455E-2</v>
      </c>
    </row>
    <row r="30" spans="1:5" x14ac:dyDescent="0.2">
      <c r="A30" s="15" t="s">
        <v>50</v>
      </c>
      <c r="B30" s="19" t="s">
        <v>51</v>
      </c>
      <c r="C30" s="36">
        <v>56689.35</v>
      </c>
      <c r="D30" s="35">
        <v>534.42999999999995</v>
      </c>
      <c r="E30" s="14">
        <f t="shared" si="0"/>
        <v>0.94273439367359124</v>
      </c>
    </row>
    <row r="31" spans="1:5" x14ac:dyDescent="0.2">
      <c r="A31" s="15"/>
      <c r="B31" s="19" t="s">
        <v>135</v>
      </c>
      <c r="C31" s="36">
        <v>1337</v>
      </c>
      <c r="D31" s="35">
        <v>0</v>
      </c>
      <c r="E31" s="14">
        <f t="shared" si="0"/>
        <v>0</v>
      </c>
    </row>
    <row r="32" spans="1:5" ht="18.75" customHeight="1" x14ac:dyDescent="0.2">
      <c r="A32" s="22" t="s">
        <v>52</v>
      </c>
      <c r="B32" s="23" t="s">
        <v>53</v>
      </c>
      <c r="C32" s="34">
        <f>C33+C34+C35+C36+C37</f>
        <v>367939.18</v>
      </c>
      <c r="D32" s="34">
        <f>D33+D34+D35+D36+D37</f>
        <v>74759.899999999994</v>
      </c>
      <c r="E32" s="11">
        <f t="shared" si="0"/>
        <v>20.318548299205318</v>
      </c>
    </row>
    <row r="33" spans="1:8" x14ac:dyDescent="0.2">
      <c r="A33" s="17" t="s">
        <v>54</v>
      </c>
      <c r="B33" s="16" t="s">
        <v>55</v>
      </c>
      <c r="C33" s="35">
        <v>139024.4</v>
      </c>
      <c r="D33" s="35">
        <v>27861.1</v>
      </c>
      <c r="E33" s="14">
        <f t="shared" si="0"/>
        <v>20.040438944530599</v>
      </c>
    </row>
    <row r="34" spans="1:8" x14ac:dyDescent="0.2">
      <c r="A34" s="17" t="s">
        <v>56</v>
      </c>
      <c r="B34" s="16" t="s">
        <v>57</v>
      </c>
      <c r="C34" s="35">
        <v>150668.63</v>
      </c>
      <c r="D34" s="35">
        <v>27623.93</v>
      </c>
      <c r="E34" s="14">
        <f t="shared" si="0"/>
        <v>18.334227901322258</v>
      </c>
      <c r="H34" s="24"/>
    </row>
    <row r="35" spans="1:8" x14ac:dyDescent="0.2">
      <c r="A35" s="17" t="s">
        <v>58</v>
      </c>
      <c r="B35" s="16" t="s">
        <v>59</v>
      </c>
      <c r="C35" s="35">
        <v>68941.37</v>
      </c>
      <c r="D35" s="35">
        <v>17556.150000000001</v>
      </c>
      <c r="E35" s="14">
        <f t="shared" si="0"/>
        <v>25.465333804651696</v>
      </c>
      <c r="H35" s="24"/>
    </row>
    <row r="36" spans="1:8" x14ac:dyDescent="0.2">
      <c r="A36" s="17" t="s">
        <v>60</v>
      </c>
      <c r="B36" s="16" t="s">
        <v>61</v>
      </c>
      <c r="C36" s="35">
        <v>8701.85</v>
      </c>
      <c r="D36" s="35">
        <v>1718.72</v>
      </c>
      <c r="E36" s="14">
        <f t="shared" si="0"/>
        <v>19.751202330538909</v>
      </c>
    </row>
    <row r="37" spans="1:8" x14ac:dyDescent="0.2">
      <c r="A37" s="17" t="s">
        <v>62</v>
      </c>
      <c r="B37" s="16" t="s">
        <v>63</v>
      </c>
      <c r="C37" s="35">
        <v>602.92999999999995</v>
      </c>
      <c r="D37" s="35">
        <v>0</v>
      </c>
      <c r="E37" s="14">
        <f t="shared" si="0"/>
        <v>0</v>
      </c>
    </row>
    <row r="38" spans="1:8" ht="18.75" customHeight="1" x14ac:dyDescent="0.2">
      <c r="A38" s="20" t="s">
        <v>64</v>
      </c>
      <c r="B38" s="23" t="s">
        <v>65</v>
      </c>
      <c r="C38" s="34">
        <f>C39</f>
        <v>37042.300000000003</v>
      </c>
      <c r="D38" s="34">
        <f>D39</f>
        <v>12712.13</v>
      </c>
      <c r="E38" s="11">
        <f t="shared" si="0"/>
        <v>34.317874430043489</v>
      </c>
    </row>
    <row r="39" spans="1:8" x14ac:dyDescent="0.2">
      <c r="A39" s="17" t="s">
        <v>66</v>
      </c>
      <c r="B39" s="16" t="s">
        <v>67</v>
      </c>
      <c r="C39" s="35">
        <v>37042.300000000003</v>
      </c>
      <c r="D39" s="35">
        <v>12712.13</v>
      </c>
      <c r="E39" s="14">
        <f t="shared" si="0"/>
        <v>34.317874430043489</v>
      </c>
    </row>
    <row r="40" spans="1:8" ht="18.75" customHeight="1" x14ac:dyDescent="0.2">
      <c r="A40" s="22" t="s">
        <v>68</v>
      </c>
      <c r="B40" s="23" t="s">
        <v>69</v>
      </c>
      <c r="C40" s="34">
        <f>C41</f>
        <v>336.5</v>
      </c>
      <c r="D40" s="34">
        <f>D41</f>
        <v>242.5</v>
      </c>
      <c r="E40" s="11">
        <f t="shared" si="0"/>
        <v>72.065378900445765</v>
      </c>
    </row>
    <row r="41" spans="1:8" x14ac:dyDescent="0.2">
      <c r="A41" s="17" t="s">
        <v>70</v>
      </c>
      <c r="B41" s="25" t="s">
        <v>71</v>
      </c>
      <c r="C41" s="38">
        <v>336.5</v>
      </c>
      <c r="D41" s="35">
        <v>242.5</v>
      </c>
      <c r="E41" s="14">
        <f t="shared" si="0"/>
        <v>72.065378900445765</v>
      </c>
    </row>
    <row r="42" spans="1:8" ht="18" customHeight="1" x14ac:dyDescent="0.2">
      <c r="A42" s="20" t="s">
        <v>72</v>
      </c>
      <c r="B42" s="23" t="s">
        <v>73</v>
      </c>
      <c r="C42" s="34">
        <f>C43+C44+C45</f>
        <v>24786.09</v>
      </c>
      <c r="D42" s="34">
        <f t="shared" ref="D42:E42" si="2">D43+D44+D45</f>
        <v>4160.12</v>
      </c>
      <c r="E42" s="34">
        <f t="shared" si="2"/>
        <v>41.117208251058244</v>
      </c>
    </row>
    <row r="43" spans="1:8" x14ac:dyDescent="0.2">
      <c r="A43" s="17" t="s">
        <v>74</v>
      </c>
      <c r="B43" s="16" t="s">
        <v>75</v>
      </c>
      <c r="C43" s="35">
        <v>2134.1999999999998</v>
      </c>
      <c r="D43" s="35">
        <v>359.73</v>
      </c>
      <c r="E43" s="14">
        <f t="shared" si="0"/>
        <v>16.855496204666856</v>
      </c>
    </row>
    <row r="44" spans="1:8" x14ac:dyDescent="0.2">
      <c r="A44" s="17" t="s">
        <v>76</v>
      </c>
      <c r="B44" s="16" t="s">
        <v>77</v>
      </c>
      <c r="C44" s="35">
        <v>21327.39</v>
      </c>
      <c r="D44" s="35">
        <v>3709.41</v>
      </c>
      <c r="E44" s="14">
        <f t="shared" si="0"/>
        <v>17.392704873873456</v>
      </c>
    </row>
    <row r="45" spans="1:8" ht="12" customHeight="1" x14ac:dyDescent="0.2">
      <c r="A45" s="17" t="s">
        <v>78</v>
      </c>
      <c r="B45" s="16" t="s">
        <v>79</v>
      </c>
      <c r="C45" s="35">
        <v>1324.5</v>
      </c>
      <c r="D45" s="35">
        <v>90.98</v>
      </c>
      <c r="E45" s="14">
        <f t="shared" si="0"/>
        <v>6.8690071725179314</v>
      </c>
    </row>
    <row r="46" spans="1:8" ht="19.5" customHeight="1" x14ac:dyDescent="0.2">
      <c r="A46" s="20" t="s">
        <v>80</v>
      </c>
      <c r="B46" s="23" t="s">
        <v>81</v>
      </c>
      <c r="C46" s="34">
        <f>C47</f>
        <v>1545.45</v>
      </c>
      <c r="D46" s="34">
        <f>D47</f>
        <v>1423.05</v>
      </c>
      <c r="E46" s="11">
        <f t="shared" si="0"/>
        <v>92.079976705813834</v>
      </c>
    </row>
    <row r="47" spans="1:8" x14ac:dyDescent="0.2">
      <c r="A47" s="17" t="s">
        <v>82</v>
      </c>
      <c r="B47" s="16" t="s">
        <v>83</v>
      </c>
      <c r="C47" s="35">
        <v>1545.45</v>
      </c>
      <c r="D47" s="35">
        <v>1423.05</v>
      </c>
      <c r="E47" s="14">
        <f t="shared" si="0"/>
        <v>92.079976705813834</v>
      </c>
    </row>
    <row r="48" spans="1:8" x14ac:dyDescent="0.2">
      <c r="A48" s="20" t="s">
        <v>84</v>
      </c>
      <c r="B48" s="23" t="s">
        <v>85</v>
      </c>
      <c r="C48" s="34">
        <f>C49</f>
        <v>300</v>
      </c>
      <c r="D48" s="34">
        <f>D49</f>
        <v>21.02</v>
      </c>
      <c r="E48" s="11">
        <f t="shared" si="0"/>
        <v>7.0066666666666668</v>
      </c>
    </row>
    <row r="49" spans="1:1024" x14ac:dyDescent="0.2">
      <c r="A49" s="17" t="s">
        <v>86</v>
      </c>
      <c r="B49" s="16" t="s">
        <v>87</v>
      </c>
      <c r="C49" s="35">
        <v>300</v>
      </c>
      <c r="D49" s="35">
        <v>21.02</v>
      </c>
      <c r="E49" s="14">
        <f t="shared" si="0"/>
        <v>7.0066666666666668</v>
      </c>
    </row>
    <row r="50" spans="1:1024" ht="18" customHeight="1" x14ac:dyDescent="0.2">
      <c r="A50" s="22" t="s">
        <v>88</v>
      </c>
      <c r="B50" s="23"/>
      <c r="C50" s="34">
        <f>C9+C17+C19+C22+C27+C32+C38+C40+C42+C46+C48</f>
        <v>885984.46999999986</v>
      </c>
      <c r="D50" s="34">
        <f>D9+D17+D19+D22+D27+D32+D38+D40+D42+D46+D48</f>
        <v>103344.26000000001</v>
      </c>
      <c r="E50" s="11">
        <f t="shared" si="0"/>
        <v>11.664342152633896</v>
      </c>
    </row>
    <row r="51" spans="1:1024" ht="4.5" customHeight="1" x14ac:dyDescent="0.2">
      <c r="A51" s="26"/>
      <c r="B51" s="27"/>
      <c r="C51" s="28"/>
      <c r="D51" s="28"/>
      <c r="E51" s="29"/>
    </row>
    <row r="52" spans="1:1024" s="30" customFormat="1" ht="15.75" x14ac:dyDescent="0.25">
      <c r="AMH52"/>
      <c r="AMI52"/>
      <c r="AMJ52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zoomScaleNormal="100" workbookViewId="0">
      <selection activeCell="E25" sqref="E25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0"/>
      <c r="C1" s="40"/>
      <c r="D1" s="40"/>
      <c r="E1" s="40"/>
    </row>
    <row r="2" spans="1:1024" ht="15.75" customHeight="1" x14ac:dyDescent="0.25">
      <c r="A2" s="41" t="s">
        <v>89</v>
      </c>
      <c r="B2" s="41"/>
      <c r="C2" s="41"/>
      <c r="D2" s="41"/>
      <c r="E2" s="41"/>
    </row>
    <row r="3" spans="1:1024" ht="15.75" customHeight="1" x14ac:dyDescent="0.25">
      <c r="A3" s="41"/>
      <c r="B3" s="41"/>
      <c r="C3" s="41"/>
      <c r="D3" s="41"/>
      <c r="E3" s="3"/>
    </row>
    <row r="4" spans="1:1024" ht="15.75" customHeight="1" x14ac:dyDescent="0.25">
      <c r="A4" s="41" t="s">
        <v>138</v>
      </c>
      <c r="B4" s="41"/>
      <c r="C4" s="41"/>
      <c r="D4" s="41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90</v>
      </c>
      <c r="B9" s="10" t="s">
        <v>91</v>
      </c>
      <c r="C9" s="34">
        <f>C10+C11+C12+C13+C14+C15+C16+C17+C18+C19+C20+C21+C22+C23</f>
        <v>213753.31</v>
      </c>
      <c r="D9" s="34">
        <f>D10+D11+D12+D13+D14+D15+D16+D17+D18+D19+D20+D21+D22+D23</f>
        <v>3427.69</v>
      </c>
      <c r="E9" s="11">
        <f t="shared" ref="E9:E20" si="0">D9/C9*100</f>
        <v>1.6035728288839128</v>
      </c>
    </row>
    <row r="10" spans="1:1024" x14ac:dyDescent="0.2">
      <c r="A10" s="12" t="s">
        <v>92</v>
      </c>
      <c r="B10" s="13" t="s">
        <v>93</v>
      </c>
      <c r="C10" s="35">
        <v>193120</v>
      </c>
      <c r="D10" s="35">
        <v>1177.24</v>
      </c>
      <c r="E10" s="14">
        <f t="shared" si="0"/>
        <v>0.60958989229494609</v>
      </c>
    </row>
    <row r="11" spans="1:1024" ht="25.5" x14ac:dyDescent="0.2">
      <c r="A11" s="15" t="s">
        <v>94</v>
      </c>
      <c r="B11" s="16" t="s">
        <v>95</v>
      </c>
      <c r="C11" s="35">
        <v>1535.23</v>
      </c>
      <c r="D11" s="35">
        <v>195.19</v>
      </c>
      <c r="E11" s="14">
        <f t="shared" si="0"/>
        <v>12.714055874364103</v>
      </c>
    </row>
    <row r="12" spans="1:1024" ht="25.5" x14ac:dyDescent="0.2">
      <c r="A12" s="17" t="s">
        <v>96</v>
      </c>
      <c r="B12" s="18" t="s">
        <v>97</v>
      </c>
      <c r="C12" s="35">
        <v>2538</v>
      </c>
      <c r="D12" s="35">
        <v>-70.680000000000007</v>
      </c>
      <c r="E12" s="14">
        <f t="shared" si="0"/>
        <v>-2.7848699763593383</v>
      </c>
    </row>
    <row r="13" spans="1:1024" x14ac:dyDescent="0.2">
      <c r="A13" s="17" t="s">
        <v>98</v>
      </c>
      <c r="B13" s="18" t="s">
        <v>99</v>
      </c>
      <c r="C13" s="35">
        <v>0</v>
      </c>
      <c r="D13" s="35">
        <v>-13.82</v>
      </c>
      <c r="E13" s="39" t="s">
        <v>17</v>
      </c>
    </row>
    <row r="14" spans="1:1024" ht="25.5" x14ac:dyDescent="0.2">
      <c r="A14" s="15" t="s">
        <v>100</v>
      </c>
      <c r="B14" s="18" t="s">
        <v>101</v>
      </c>
      <c r="C14" s="35">
        <v>561</v>
      </c>
      <c r="D14" s="35">
        <v>-104.87</v>
      </c>
      <c r="E14" s="14">
        <f t="shared" si="0"/>
        <v>-18.693404634581107</v>
      </c>
    </row>
    <row r="15" spans="1:1024" x14ac:dyDescent="0.2">
      <c r="A15" s="15" t="s">
        <v>102</v>
      </c>
      <c r="B15" s="16" t="s">
        <v>103</v>
      </c>
      <c r="C15" s="35">
        <v>444</v>
      </c>
      <c r="D15" s="35">
        <v>19.55</v>
      </c>
      <c r="E15" s="14">
        <f t="shared" si="0"/>
        <v>4.4031531531531529</v>
      </c>
    </row>
    <row r="16" spans="1:1024" x14ac:dyDescent="0.2">
      <c r="A16" s="17" t="s">
        <v>104</v>
      </c>
      <c r="B16" s="19" t="s">
        <v>105</v>
      </c>
      <c r="C16" s="35">
        <v>174</v>
      </c>
      <c r="D16" s="35">
        <v>0</v>
      </c>
      <c r="E16" s="14">
        <f t="shared" si="0"/>
        <v>0</v>
      </c>
    </row>
    <row r="17" spans="1:1024" x14ac:dyDescent="0.2">
      <c r="A17" s="17" t="s">
        <v>106</v>
      </c>
      <c r="B17" s="19" t="s">
        <v>107</v>
      </c>
      <c r="C17" s="35">
        <v>0</v>
      </c>
      <c r="D17" s="35">
        <v>6.52</v>
      </c>
      <c r="E17" s="39" t="s">
        <v>17</v>
      </c>
    </row>
    <row r="18" spans="1:1024" ht="25.5" x14ac:dyDescent="0.2">
      <c r="A18" s="17" t="s">
        <v>134</v>
      </c>
      <c r="B18" s="19" t="s">
        <v>108</v>
      </c>
      <c r="C18" s="35">
        <v>15096.08</v>
      </c>
      <c r="D18" s="35">
        <v>2211.7800000000002</v>
      </c>
      <c r="E18" s="14">
        <f t="shared" si="0"/>
        <v>14.651353198976159</v>
      </c>
    </row>
    <row r="19" spans="1:1024" x14ac:dyDescent="0.2">
      <c r="A19" s="17" t="s">
        <v>109</v>
      </c>
      <c r="B19" s="19" t="s">
        <v>110</v>
      </c>
      <c r="C19" s="36">
        <v>0</v>
      </c>
      <c r="D19" s="35">
        <v>0</v>
      </c>
      <c r="E19" s="39" t="s">
        <v>17</v>
      </c>
    </row>
    <row r="20" spans="1:1024" x14ac:dyDescent="0.2">
      <c r="A20" s="17" t="s">
        <v>111</v>
      </c>
      <c r="B20" s="19" t="s">
        <v>112</v>
      </c>
      <c r="C20" s="36">
        <v>210</v>
      </c>
      <c r="D20" s="36">
        <v>17.27</v>
      </c>
      <c r="E20" s="14">
        <f t="shared" si="0"/>
        <v>8.223809523809523</v>
      </c>
    </row>
    <row r="21" spans="1:1024" x14ac:dyDescent="0.2">
      <c r="A21" s="17" t="s">
        <v>113</v>
      </c>
      <c r="B21" s="19" t="s">
        <v>114</v>
      </c>
      <c r="C21" s="36">
        <v>0</v>
      </c>
      <c r="D21" s="36">
        <v>0</v>
      </c>
      <c r="E21" s="39" t="s">
        <v>17</v>
      </c>
    </row>
    <row r="22" spans="1:1024" x14ac:dyDescent="0.2">
      <c r="A22" s="17" t="s">
        <v>115</v>
      </c>
      <c r="B22" s="19" t="s">
        <v>116</v>
      </c>
      <c r="C22" s="36">
        <v>75</v>
      </c>
      <c r="D22" s="35">
        <v>1.94</v>
      </c>
      <c r="E22" s="14">
        <f t="shared" ref="E22:E32" si="1">D22/C22*100</f>
        <v>2.5866666666666664</v>
      </c>
    </row>
    <row r="23" spans="1:1024" x14ac:dyDescent="0.2">
      <c r="A23" s="17" t="s">
        <v>136</v>
      </c>
      <c r="B23" s="19" t="s">
        <v>137</v>
      </c>
      <c r="C23" s="36">
        <v>0</v>
      </c>
      <c r="D23" s="35">
        <v>-12.43</v>
      </c>
      <c r="E23" s="39" t="s">
        <v>17</v>
      </c>
    </row>
    <row r="24" spans="1:1024" x14ac:dyDescent="0.2">
      <c r="A24" s="20" t="s">
        <v>117</v>
      </c>
      <c r="B24" s="21" t="s">
        <v>118</v>
      </c>
      <c r="C24" s="37">
        <f>C25+C30+C31</f>
        <v>576313.18999999994</v>
      </c>
      <c r="D24" s="37">
        <f>D25+D30+D31</f>
        <v>73598.580000000016</v>
      </c>
      <c r="E24" s="11">
        <f t="shared" si="1"/>
        <v>12.77058746477762</v>
      </c>
    </row>
    <row r="25" spans="1:1024" s="32" customFormat="1" ht="25.5" x14ac:dyDescent="0.2">
      <c r="A25" s="17" t="s">
        <v>119</v>
      </c>
      <c r="B25" s="19" t="s">
        <v>120</v>
      </c>
      <c r="C25" s="36">
        <f>C26+C27+C28+C29</f>
        <v>570681.87</v>
      </c>
      <c r="D25" s="36">
        <f>D26+D27+D28+D29</f>
        <v>67967.260000000009</v>
      </c>
      <c r="E25" s="31">
        <f t="shared" si="1"/>
        <v>11.90983340683313</v>
      </c>
      <c r="AMH25" s="33"/>
      <c r="AMI25" s="33"/>
      <c r="AMJ25" s="33"/>
    </row>
    <row r="26" spans="1:1024" s="32" customFormat="1" x14ac:dyDescent="0.2">
      <c r="A26" s="17" t="s">
        <v>121</v>
      </c>
      <c r="B26" s="19" t="s">
        <v>122</v>
      </c>
      <c r="C26" s="36">
        <v>176434</v>
      </c>
      <c r="D26" s="36">
        <v>29570</v>
      </c>
      <c r="E26" s="31">
        <f t="shared" si="1"/>
        <v>16.759808200233515</v>
      </c>
      <c r="AMH26" s="33"/>
      <c r="AMI26" s="33"/>
      <c r="AMJ26" s="33"/>
    </row>
    <row r="27" spans="1:1024" s="32" customFormat="1" x14ac:dyDescent="0.2">
      <c r="A27" s="17" t="s">
        <v>123</v>
      </c>
      <c r="B27" s="19" t="s">
        <v>124</v>
      </c>
      <c r="C27" s="36">
        <v>159938.57</v>
      </c>
      <c r="D27" s="36">
        <v>614.4</v>
      </c>
      <c r="E27" s="31">
        <f t="shared" si="1"/>
        <v>0.38414748862641446</v>
      </c>
      <c r="AMH27" s="33"/>
      <c r="AMI27" s="33"/>
      <c r="AMJ27" s="33"/>
    </row>
    <row r="28" spans="1:1024" s="32" customFormat="1" x14ac:dyDescent="0.2">
      <c r="A28" s="17" t="s">
        <v>125</v>
      </c>
      <c r="B28" s="19" t="s">
        <v>126</v>
      </c>
      <c r="C28" s="36">
        <v>223768.9</v>
      </c>
      <c r="D28" s="36">
        <v>37053.620000000003</v>
      </c>
      <c r="E28" s="31">
        <f t="shared" si="1"/>
        <v>16.558878378541433</v>
      </c>
      <c r="AMH28" s="33"/>
      <c r="AMI28" s="33"/>
      <c r="AMJ28" s="33"/>
    </row>
    <row r="29" spans="1:1024" s="32" customFormat="1" x14ac:dyDescent="0.2">
      <c r="A29" s="17" t="s">
        <v>127</v>
      </c>
      <c r="B29" s="19" t="s">
        <v>128</v>
      </c>
      <c r="C29" s="36">
        <v>10540.4</v>
      </c>
      <c r="D29" s="36">
        <v>729.24</v>
      </c>
      <c r="E29" s="31">
        <f t="shared" si="1"/>
        <v>6.9185230162043183</v>
      </c>
      <c r="AMH29" s="33"/>
      <c r="AMI29" s="33"/>
      <c r="AMJ29" s="33"/>
    </row>
    <row r="30" spans="1:1024" s="32" customFormat="1" ht="42.75" customHeight="1" x14ac:dyDescent="0.2">
      <c r="A30" s="17" t="s">
        <v>129</v>
      </c>
      <c r="B30" s="19" t="s">
        <v>130</v>
      </c>
      <c r="C30" s="36">
        <v>7298.5</v>
      </c>
      <c r="D30" s="36">
        <v>7298.5</v>
      </c>
      <c r="E30" s="31">
        <f t="shared" si="1"/>
        <v>100</v>
      </c>
      <c r="AMH30" s="33"/>
      <c r="AMI30" s="33"/>
      <c r="AMJ30" s="33"/>
    </row>
    <row r="31" spans="1:1024" s="32" customFormat="1" ht="47.25" customHeight="1" x14ac:dyDescent="0.2">
      <c r="A31" s="17" t="s">
        <v>131</v>
      </c>
      <c r="B31" s="19" t="s">
        <v>132</v>
      </c>
      <c r="C31" s="36">
        <v>-1667.18</v>
      </c>
      <c r="D31" s="36">
        <v>-1667.18</v>
      </c>
      <c r="E31" s="31">
        <f t="shared" si="1"/>
        <v>100</v>
      </c>
      <c r="AMH31" s="33"/>
      <c r="AMI31" s="33"/>
      <c r="AMJ31" s="33"/>
    </row>
    <row r="32" spans="1:1024" ht="26.25" customHeight="1" x14ac:dyDescent="0.2">
      <c r="A32" s="42" t="s">
        <v>133</v>
      </c>
      <c r="B32" s="42"/>
      <c r="C32" s="34">
        <f>C9+C24</f>
        <v>790066.5</v>
      </c>
      <c r="D32" s="34">
        <f>D9+D24</f>
        <v>77026.270000000019</v>
      </c>
      <c r="E32" s="11">
        <f t="shared" si="1"/>
        <v>9.7493400871951934</v>
      </c>
    </row>
    <row r="33" spans="1:1024" ht="4.5" customHeight="1" x14ac:dyDescent="0.2">
      <c r="A33" s="26"/>
      <c r="B33" s="27"/>
      <c r="C33" s="28"/>
      <c r="D33" s="28"/>
      <c r="E33" s="29"/>
    </row>
    <row r="34" spans="1:1024" s="30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2023-03-13T04:56:38Z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